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5440" windowHeight="3945" tabRatio="555"/>
  </bookViews>
  <sheets>
    <sheet name="прил 2 СОГАЗ с 01.09.20" sheetId="48" r:id="rId1"/>
    <sheet name="прил 1 СОГАЗ с 01.09.20" sheetId="49" r:id="rId2"/>
  </sheets>
  <definedNames>
    <definedName name="_xlnm.Print_Titles" localSheetId="0">'прил 2 СОГАЗ с 01.09.20'!$A:$B</definedName>
  </definedNames>
  <calcPr calcId="144525"/>
</workbook>
</file>

<file path=xl/calcChain.xml><?xml version="1.0" encoding="utf-8"?>
<calcChain xmlns="http://schemas.openxmlformats.org/spreadsheetml/2006/main">
  <c r="BU74" i="48" l="1"/>
  <c r="CY74" i="48"/>
  <c r="DS49" i="48" l="1"/>
  <c r="DT49" i="48"/>
  <c r="DN49" i="48"/>
  <c r="DO49" i="48"/>
  <c r="DI49" i="48"/>
  <c r="DJ49" i="48"/>
  <c r="DD49" i="48"/>
  <c r="DE49" i="48"/>
  <c r="DM109" i="48" l="1"/>
  <c r="DL109" i="48"/>
  <c r="DK109" i="48"/>
  <c r="DJ109" i="48"/>
  <c r="DI108" i="48"/>
  <c r="DD109" i="48"/>
  <c r="DH109" i="48"/>
  <c r="DG109" i="48"/>
  <c r="DF109" i="48"/>
  <c r="DE109" i="48"/>
  <c r="DI109" i="48" l="1"/>
  <c r="F41" i="49"/>
  <c r="F40" i="49"/>
  <c r="F39" i="49"/>
  <c r="F38" i="49"/>
  <c r="F37" i="49"/>
  <c r="F36" i="49"/>
  <c r="F35" i="49"/>
  <c r="F34" i="49"/>
  <c r="F33" i="49"/>
  <c r="F32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M136" i="48" l="1"/>
  <c r="N136" i="48"/>
  <c r="O136" i="48"/>
  <c r="P136" i="48"/>
  <c r="Q136" i="48"/>
  <c r="R136" i="48"/>
  <c r="S136" i="48"/>
  <c r="T136" i="48"/>
  <c r="U136" i="48"/>
  <c r="V136" i="48"/>
  <c r="W136" i="48"/>
  <c r="X136" i="48"/>
  <c r="Y136" i="48"/>
  <c r="Z136" i="48"/>
  <c r="AA136" i="48"/>
  <c r="AB136" i="48"/>
  <c r="AC136" i="48"/>
  <c r="AD136" i="48"/>
  <c r="AE136" i="48"/>
  <c r="AF136" i="48"/>
  <c r="AG136" i="48"/>
  <c r="AH136" i="48"/>
  <c r="AI136" i="48"/>
  <c r="AJ136" i="48"/>
  <c r="AK136" i="48"/>
  <c r="AL136" i="48"/>
  <c r="AM136" i="48"/>
  <c r="AN136" i="48"/>
  <c r="AO136" i="48"/>
  <c r="AP136" i="48"/>
  <c r="AQ136" i="48"/>
  <c r="AR136" i="48"/>
  <c r="AS136" i="48"/>
  <c r="AT136" i="48"/>
  <c r="AU136" i="48"/>
  <c r="AV136" i="48"/>
  <c r="AW136" i="48"/>
  <c r="AX136" i="48"/>
  <c r="AY136" i="48"/>
  <c r="AZ136" i="48"/>
  <c r="BA136" i="48"/>
  <c r="BB136" i="48"/>
  <c r="BC136" i="48"/>
  <c r="BD136" i="48"/>
  <c r="BE136" i="48"/>
  <c r="BF136" i="48"/>
  <c r="BG136" i="48"/>
  <c r="BH136" i="48"/>
  <c r="BI136" i="48"/>
  <c r="BJ136" i="48"/>
  <c r="BK136" i="48"/>
  <c r="BL136" i="48"/>
  <c r="BM136" i="48"/>
  <c r="BN136" i="48"/>
  <c r="BO136" i="48"/>
  <c r="BP136" i="48"/>
  <c r="BQ136" i="48"/>
  <c r="BR136" i="48"/>
  <c r="BS136" i="48"/>
  <c r="BT136" i="48"/>
  <c r="BU136" i="48"/>
  <c r="BV136" i="48"/>
  <c r="BW136" i="48"/>
  <c r="BX136" i="48"/>
  <c r="BY136" i="48"/>
  <c r="BZ136" i="48"/>
  <c r="CA136" i="48"/>
  <c r="CB136" i="48"/>
  <c r="CC136" i="48"/>
  <c r="CD136" i="48"/>
  <c r="CE136" i="48"/>
  <c r="CF136" i="48"/>
  <c r="CG136" i="48"/>
  <c r="CH136" i="48"/>
  <c r="CI136" i="48"/>
  <c r="CJ136" i="48"/>
  <c r="CK136" i="48"/>
  <c r="CL136" i="48"/>
  <c r="CM136" i="48"/>
  <c r="CN136" i="48"/>
  <c r="CO136" i="48"/>
  <c r="CP136" i="48"/>
  <c r="CQ136" i="48"/>
  <c r="CR136" i="48"/>
  <c r="CS136" i="48"/>
  <c r="CT136" i="48"/>
  <c r="CU136" i="48"/>
  <c r="CV136" i="48"/>
  <c r="CW136" i="48"/>
  <c r="CX136" i="48"/>
  <c r="CY136" i="48"/>
  <c r="CZ136" i="48"/>
  <c r="DA136" i="48"/>
  <c r="DB136" i="48"/>
  <c r="DC136" i="48"/>
  <c r="DD136" i="48"/>
  <c r="DE136" i="48"/>
  <c r="DF136" i="48"/>
  <c r="DG136" i="48"/>
  <c r="DH136" i="48"/>
  <c r="DI136" i="48"/>
  <c r="DJ136" i="48"/>
  <c r="DK136" i="48"/>
  <c r="DL136" i="48"/>
  <c r="DM136" i="48"/>
  <c r="DN136" i="48"/>
  <c r="DO136" i="48"/>
  <c r="DP136" i="48"/>
  <c r="DQ136" i="48"/>
  <c r="DR136" i="48"/>
  <c r="DS136" i="48"/>
  <c r="DT136" i="48"/>
  <c r="DU136" i="48"/>
  <c r="DV136" i="48"/>
  <c r="DW136" i="48"/>
  <c r="DX136" i="48"/>
  <c r="DY136" i="48"/>
  <c r="DZ136" i="48"/>
  <c r="EA136" i="48"/>
  <c r="EB136" i="48"/>
  <c r="EC136" i="48"/>
  <c r="ED136" i="48"/>
  <c r="EE136" i="48"/>
  <c r="EF136" i="48"/>
  <c r="EG136" i="48"/>
  <c r="EH136" i="48"/>
  <c r="EI136" i="48"/>
  <c r="EJ136" i="48"/>
  <c r="EK136" i="48"/>
  <c r="EL136" i="48"/>
  <c r="EM136" i="48"/>
  <c r="EN136" i="48"/>
  <c r="EO136" i="48"/>
  <c r="EP136" i="48"/>
  <c r="EQ136" i="48"/>
  <c r="ER136" i="48"/>
  <c r="ES136" i="48"/>
  <c r="ET136" i="48"/>
  <c r="EU136" i="48"/>
  <c r="EV136" i="48"/>
  <c r="EW136" i="48"/>
  <c r="EX136" i="48"/>
  <c r="EY136" i="48"/>
  <c r="EZ136" i="48"/>
  <c r="FA136" i="48"/>
  <c r="FB136" i="48"/>
  <c r="FC136" i="48"/>
  <c r="FD136" i="48"/>
  <c r="FE136" i="48"/>
  <c r="FF136" i="48"/>
  <c r="FG136" i="48"/>
  <c r="FH136" i="48"/>
  <c r="FI136" i="48"/>
  <c r="FJ136" i="48"/>
  <c r="FK136" i="48"/>
  <c r="FL136" i="48"/>
  <c r="FM136" i="48"/>
  <c r="FN136" i="48"/>
  <c r="FO136" i="48"/>
  <c r="FP136" i="48"/>
  <c r="FQ136" i="48"/>
  <c r="FR136" i="48"/>
  <c r="FS136" i="48"/>
  <c r="FT136" i="48"/>
  <c r="FU136" i="48"/>
  <c r="FV136" i="48"/>
  <c r="FW136" i="48"/>
  <c r="FX136" i="48"/>
  <c r="FY136" i="48"/>
  <c r="FZ136" i="48"/>
  <c r="GA136" i="48"/>
  <c r="GB136" i="48"/>
  <c r="GC136" i="48"/>
  <c r="GD136" i="48"/>
  <c r="GE136" i="48"/>
  <c r="L46" i="48"/>
  <c r="G46" i="48" s="1"/>
  <c r="K46" i="48"/>
  <c r="F46" i="48" s="1"/>
  <c r="J46" i="48"/>
  <c r="H46" i="48" s="1"/>
  <c r="I46" i="48"/>
  <c r="D46" i="48"/>
  <c r="E46" i="48" l="1"/>
  <c r="C46" i="48" s="1"/>
  <c r="N135" i="48"/>
  <c r="O135" i="48"/>
  <c r="P135" i="48"/>
  <c r="Q135" i="48"/>
  <c r="S135" i="48"/>
  <c r="T135" i="48"/>
  <c r="U135" i="48"/>
  <c r="V135" i="48"/>
  <c r="X135" i="48"/>
  <c r="Y135" i="48"/>
  <c r="Z135" i="48"/>
  <c r="AA135" i="48"/>
  <c r="AC135" i="48"/>
  <c r="AD135" i="48"/>
  <c r="AE135" i="48"/>
  <c r="AF135" i="48"/>
  <c r="AH135" i="48"/>
  <c r="AI135" i="48"/>
  <c r="AJ135" i="48"/>
  <c r="AK135" i="48"/>
  <c r="AM135" i="48"/>
  <c r="AN135" i="48"/>
  <c r="AO135" i="48"/>
  <c r="AP135" i="48"/>
  <c r="AR135" i="48"/>
  <c r="AS135" i="48"/>
  <c r="AT135" i="48"/>
  <c r="AU135" i="48"/>
  <c r="AW135" i="48"/>
  <c r="AX135" i="48"/>
  <c r="AY135" i="48"/>
  <c r="AZ135" i="48"/>
  <c r="BB135" i="48"/>
  <c r="BC135" i="48"/>
  <c r="BD135" i="48"/>
  <c r="BE135" i="48"/>
  <c r="BG135" i="48"/>
  <c r="BH135" i="48"/>
  <c r="BI135" i="48"/>
  <c r="BJ135" i="48"/>
  <c r="BQ135" i="48"/>
  <c r="BR135" i="48"/>
  <c r="BS135" i="48"/>
  <c r="BT135" i="48"/>
  <c r="BV135" i="48"/>
  <c r="BW135" i="48"/>
  <c r="BX135" i="48"/>
  <c r="BY135" i="48"/>
  <c r="CA135" i="48"/>
  <c r="CB135" i="48"/>
  <c r="CC135" i="48"/>
  <c r="CD135" i="48"/>
  <c r="CF135" i="48"/>
  <c r="CG135" i="48"/>
  <c r="CH135" i="48"/>
  <c r="CI135" i="48"/>
  <c r="CK135" i="48"/>
  <c r="CL135" i="48"/>
  <c r="CM135" i="48"/>
  <c r="CN135" i="48"/>
  <c r="CP135" i="48"/>
  <c r="CQ135" i="48"/>
  <c r="CR135" i="48"/>
  <c r="CS135" i="48"/>
  <c r="CU135" i="48"/>
  <c r="CV135" i="48"/>
  <c r="CW135" i="48"/>
  <c r="CX135" i="48"/>
  <c r="CZ135" i="48"/>
  <c r="DA135" i="48"/>
  <c r="DB135" i="48"/>
  <c r="DC135" i="48"/>
  <c r="DE135" i="48"/>
  <c r="DF135" i="48"/>
  <c r="DG135" i="48"/>
  <c r="DH135" i="48"/>
  <c r="DJ135" i="48"/>
  <c r="DK135" i="48"/>
  <c r="DL135" i="48"/>
  <c r="DM135" i="48"/>
  <c r="DO135" i="48"/>
  <c r="DP135" i="48"/>
  <c r="DQ135" i="48"/>
  <c r="DR135" i="48"/>
  <c r="DT135" i="48"/>
  <c r="DU135" i="48"/>
  <c r="DV135" i="48"/>
  <c r="DW135" i="48"/>
  <c r="ED135" i="48"/>
  <c r="EE135" i="48"/>
  <c r="EF135" i="48"/>
  <c r="EG135" i="48"/>
  <c r="EI135" i="48"/>
  <c r="EJ135" i="48"/>
  <c r="EK135" i="48"/>
  <c r="EL135" i="48"/>
  <c r="EN135" i="48"/>
  <c r="EO135" i="48"/>
  <c r="EP135" i="48"/>
  <c r="EQ135" i="48"/>
  <c r="ES135" i="48"/>
  <c r="ET135" i="48"/>
  <c r="EU135" i="48"/>
  <c r="EV135" i="48"/>
  <c r="EX135" i="48"/>
  <c r="EY135" i="48"/>
  <c r="EZ135" i="48"/>
  <c r="FA135" i="48"/>
  <c r="FC135" i="48"/>
  <c r="FD135" i="48"/>
  <c r="FE135" i="48"/>
  <c r="FF135" i="48"/>
  <c r="FH135" i="48"/>
  <c r="FI135" i="48"/>
  <c r="FJ135" i="48"/>
  <c r="FK135" i="48"/>
  <c r="FM135" i="48"/>
  <c r="FN135" i="48"/>
  <c r="FO135" i="48"/>
  <c r="FP135" i="48"/>
  <c r="FR135" i="48"/>
  <c r="FS135" i="48"/>
  <c r="FT135" i="48"/>
  <c r="FU135" i="48"/>
  <c r="FW135" i="48"/>
  <c r="FX135" i="48"/>
  <c r="FY135" i="48"/>
  <c r="FZ135" i="48"/>
  <c r="GB135" i="48"/>
  <c r="GC135" i="48"/>
  <c r="GD135" i="48"/>
  <c r="GE135" i="48"/>
  <c r="DS110" i="48" l="1"/>
  <c r="DN110" i="48"/>
  <c r="DI110" i="48"/>
  <c r="DD110" i="48"/>
  <c r="L110" i="48"/>
  <c r="K110" i="48"/>
  <c r="J110" i="48"/>
  <c r="E110" i="48" s="1"/>
  <c r="I110" i="48"/>
  <c r="H110" i="48" s="1"/>
  <c r="G110" i="48"/>
  <c r="F110" i="48"/>
  <c r="D110" i="48" l="1"/>
  <c r="C110" i="48" s="1"/>
  <c r="L119" i="48"/>
  <c r="G119" i="48" s="1"/>
  <c r="K119" i="48"/>
  <c r="F119" i="48" s="1"/>
  <c r="J119" i="48"/>
  <c r="E119" i="48" s="1"/>
  <c r="I119" i="48"/>
  <c r="D119" i="48" s="1"/>
  <c r="L95" i="48"/>
  <c r="G95" i="48" s="1"/>
  <c r="K95" i="48"/>
  <c r="F95" i="48" s="1"/>
  <c r="J95" i="48"/>
  <c r="E95" i="48" s="1"/>
  <c r="I95" i="48"/>
  <c r="L91" i="48"/>
  <c r="K91" i="48"/>
  <c r="F91" i="48" s="1"/>
  <c r="J91" i="48"/>
  <c r="E91" i="48" s="1"/>
  <c r="I91" i="48"/>
  <c r="G91" i="48"/>
  <c r="L85" i="48"/>
  <c r="G85" i="48" s="1"/>
  <c r="K85" i="48"/>
  <c r="F85" i="48" s="1"/>
  <c r="J85" i="48"/>
  <c r="E85" i="48" s="1"/>
  <c r="I85" i="48"/>
  <c r="L81" i="48"/>
  <c r="G81" i="48" s="1"/>
  <c r="K81" i="48"/>
  <c r="F81" i="48" s="1"/>
  <c r="J81" i="48"/>
  <c r="E81" i="48" s="1"/>
  <c r="I81" i="48"/>
  <c r="L75" i="48"/>
  <c r="G75" i="48" s="1"/>
  <c r="K75" i="48"/>
  <c r="F75" i="48" s="1"/>
  <c r="J75" i="48"/>
  <c r="E75" i="48" s="1"/>
  <c r="I75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5" i="48" l="1"/>
  <c r="C60" i="48"/>
  <c r="C65" i="48"/>
  <c r="D75" i="48"/>
  <c r="C75" i="48" s="1"/>
  <c r="H81" i="48"/>
  <c r="H85" i="48"/>
  <c r="H91" i="48"/>
  <c r="C119" i="48"/>
  <c r="D81" i="48"/>
  <c r="C81" i="48" s="1"/>
  <c r="H95" i="48"/>
  <c r="D95" i="48"/>
  <c r="C95" i="48" s="1"/>
  <c r="H119" i="48"/>
  <c r="D91" i="48"/>
  <c r="C91" i="48" s="1"/>
  <c r="D85" i="48"/>
  <c r="C85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K30" i="48"/>
  <c r="F30" i="48" s="1"/>
  <c r="J30" i="48"/>
  <c r="E30" i="48" s="1"/>
  <c r="I30" i="48"/>
  <c r="D30" i="48" s="1"/>
  <c r="G30" i="48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1" i="48"/>
  <c r="G71" i="48" s="1"/>
  <c r="K71" i="48"/>
  <c r="F71" i="48" s="1"/>
  <c r="J71" i="48"/>
  <c r="I71" i="48"/>
  <c r="D71" i="48" s="1"/>
  <c r="L70" i="48"/>
  <c r="K70" i="48"/>
  <c r="F70" i="48" s="1"/>
  <c r="J70" i="48"/>
  <c r="E70" i="48" s="1"/>
  <c r="I70" i="48"/>
  <c r="D70" i="48" s="1"/>
  <c r="L69" i="48"/>
  <c r="G69" i="48" s="1"/>
  <c r="K69" i="48"/>
  <c r="F69" i="48" s="1"/>
  <c r="J69" i="48"/>
  <c r="I69" i="48"/>
  <c r="D69" i="48" s="1"/>
  <c r="H69" i="48" l="1"/>
  <c r="H71" i="48"/>
  <c r="H70" i="48"/>
  <c r="E71" i="48"/>
  <c r="C71" i="48" s="1"/>
  <c r="G70" i="48"/>
  <c r="C70" i="48" s="1"/>
  <c r="E69" i="48"/>
  <c r="C69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K40" i="49"/>
  <c r="J40" i="49"/>
  <c r="I40" i="49"/>
  <c r="H40" i="49"/>
  <c r="G40" i="49"/>
  <c r="K36" i="49"/>
  <c r="J36" i="49"/>
  <c r="I36" i="49"/>
  <c r="H36" i="49"/>
  <c r="G36" i="49"/>
  <c r="K34" i="49"/>
  <c r="J34" i="49"/>
  <c r="I34" i="49"/>
  <c r="H34" i="49"/>
  <c r="G34" i="49"/>
  <c r="K31" i="49"/>
  <c r="J31" i="49"/>
  <c r="I31" i="49"/>
  <c r="H31" i="49"/>
  <c r="G31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8" i="48"/>
  <c r="J68" i="48"/>
  <c r="K68" i="48"/>
  <c r="L68" i="48"/>
  <c r="I72" i="48"/>
  <c r="J72" i="48"/>
  <c r="K72" i="48"/>
  <c r="L72" i="48"/>
  <c r="I73" i="48"/>
  <c r="J73" i="48"/>
  <c r="K73" i="48"/>
  <c r="L73" i="48"/>
  <c r="I76" i="48"/>
  <c r="J76" i="48"/>
  <c r="K76" i="48"/>
  <c r="L76" i="48"/>
  <c r="I77" i="48"/>
  <c r="J77" i="48"/>
  <c r="K77" i="48"/>
  <c r="L77" i="48"/>
  <c r="I78" i="48"/>
  <c r="J78" i="48"/>
  <c r="K78" i="48"/>
  <c r="L78" i="48"/>
  <c r="I79" i="48"/>
  <c r="J79" i="48"/>
  <c r="K79" i="48"/>
  <c r="L79" i="48"/>
  <c r="I82" i="48"/>
  <c r="J82" i="48"/>
  <c r="K82" i="48"/>
  <c r="L82" i="48"/>
  <c r="I83" i="48"/>
  <c r="J83" i="48"/>
  <c r="K83" i="48"/>
  <c r="L83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2" i="48"/>
  <c r="J92" i="48"/>
  <c r="K92" i="48"/>
  <c r="L92" i="48"/>
  <c r="I93" i="48"/>
  <c r="J93" i="48"/>
  <c r="K93" i="48"/>
  <c r="L93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20" i="48"/>
  <c r="J120" i="48"/>
  <c r="K120" i="48"/>
  <c r="L120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27" i="48"/>
  <c r="J127" i="48"/>
  <c r="K127" i="48"/>
  <c r="L127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I136" i="48" s="1"/>
  <c r="J133" i="48"/>
  <c r="J136" i="48" s="1"/>
  <c r="K133" i="48"/>
  <c r="K136" i="48" s="1"/>
  <c r="L133" i="48"/>
  <c r="I134" i="48"/>
  <c r="J134" i="48"/>
  <c r="K134" i="48"/>
  <c r="L134" i="48"/>
  <c r="L136" i="48" l="1"/>
  <c r="H56" i="49"/>
  <c r="H32" i="49" s="1"/>
  <c r="I56" i="49"/>
  <c r="I32" i="49" s="1"/>
  <c r="K56" i="49"/>
  <c r="K32" i="49" s="1"/>
  <c r="J56" i="49"/>
  <c r="J32" i="49" s="1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8" i="48"/>
  <c r="E77" i="48"/>
  <c r="G78" i="48"/>
  <c r="G82" i="48"/>
  <c r="G86" i="48"/>
  <c r="E88" i="48"/>
  <c r="G89" i="48"/>
  <c r="E92" i="48"/>
  <c r="G93" i="48"/>
  <c r="E96" i="48"/>
  <c r="G97" i="48"/>
  <c r="E99" i="48"/>
  <c r="G100" i="48"/>
  <c r="E102" i="48"/>
  <c r="H103" i="48"/>
  <c r="E105" i="48"/>
  <c r="G106" i="48"/>
  <c r="E108" i="48"/>
  <c r="G109" i="48"/>
  <c r="H112" i="48"/>
  <c r="G113" i="48"/>
  <c r="E115" i="48"/>
  <c r="G116" i="48"/>
  <c r="H120" i="48"/>
  <c r="E122" i="48"/>
  <c r="H123" i="48"/>
  <c r="E125" i="48"/>
  <c r="H126" i="48"/>
  <c r="H128" i="48"/>
  <c r="H129" i="48"/>
  <c r="H131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18" i="48"/>
  <c r="EA118" i="48"/>
  <c r="DZ118" i="48"/>
  <c r="DY118" i="48"/>
  <c r="EB94" i="48"/>
  <c r="EA94" i="48"/>
  <c r="DZ94" i="48"/>
  <c r="DY94" i="48"/>
  <c r="EB90" i="48"/>
  <c r="EA90" i="48"/>
  <c r="DZ90" i="48"/>
  <c r="DY90" i="48"/>
  <c r="EB84" i="48"/>
  <c r="EA84" i="48"/>
  <c r="DZ84" i="48"/>
  <c r="DY84" i="48"/>
  <c r="EB80" i="48"/>
  <c r="EA80" i="48"/>
  <c r="DZ80" i="48"/>
  <c r="DY80" i="48"/>
  <c r="EB74" i="48"/>
  <c r="EA74" i="48"/>
  <c r="DZ74" i="48"/>
  <c r="DY74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3" i="48"/>
  <c r="E133" i="48"/>
  <c r="D133" i="48"/>
  <c r="AP137" i="48"/>
  <c r="AO137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D137" i="48"/>
  <c r="J43" i="49" s="1"/>
  <c r="GC137" i="48"/>
  <c r="I43" i="49" s="1"/>
  <c r="GB137" i="48"/>
  <c r="H43" i="49" s="1"/>
  <c r="FT137" i="48"/>
  <c r="FR137" i="48"/>
  <c r="FF137" i="48"/>
  <c r="FE137" i="48"/>
  <c r="FD137" i="48"/>
  <c r="EP137" i="48"/>
  <c r="EN137" i="48"/>
  <c r="K62" i="49"/>
  <c r="K38" i="49" s="1"/>
  <c r="DL137" i="48"/>
  <c r="J57" i="49" s="1"/>
  <c r="J33" i="49" s="1"/>
  <c r="DJ137" i="48"/>
  <c r="H57" i="49" s="1"/>
  <c r="H33" i="49" s="1"/>
  <c r="DB137" i="48"/>
  <c r="CZ137" i="48"/>
  <c r="CR137" i="48"/>
  <c r="CP137" i="48"/>
  <c r="CI137" i="48"/>
  <c r="CH137" i="48"/>
  <c r="CF137" i="48"/>
  <c r="BX137" i="48"/>
  <c r="BW137" i="48"/>
  <c r="BV137" i="48"/>
  <c r="BJ137" i="48"/>
  <c r="BH137" i="48"/>
  <c r="BG137" i="48"/>
  <c r="AZ137" i="48"/>
  <c r="AX137" i="48"/>
  <c r="AW137" i="48"/>
  <c r="AF137" i="48"/>
  <c r="K44" i="49" s="1"/>
  <c r="K20" i="49" s="1"/>
  <c r="AD137" i="48"/>
  <c r="I44" i="49" s="1"/>
  <c r="I20" i="49" s="1"/>
  <c r="AC137" i="48"/>
  <c r="H44" i="49" s="1"/>
  <c r="H20" i="49" s="1"/>
  <c r="V137" i="48"/>
  <c r="T137" i="48"/>
  <c r="S137" i="48"/>
  <c r="F133" i="48"/>
  <c r="G132" i="48"/>
  <c r="F131" i="48"/>
  <c r="G131" i="48"/>
  <c r="F130" i="48"/>
  <c r="H130" i="48"/>
  <c r="G130" i="48"/>
  <c r="E130" i="48"/>
  <c r="F129" i="48"/>
  <c r="G129" i="48"/>
  <c r="E129" i="48"/>
  <c r="F128" i="48"/>
  <c r="G128" i="48"/>
  <c r="F127" i="48"/>
  <c r="H127" i="48"/>
  <c r="G127" i="48"/>
  <c r="E127" i="48"/>
  <c r="F126" i="48"/>
  <c r="G126" i="48"/>
  <c r="E126" i="48"/>
  <c r="F125" i="48"/>
  <c r="G125" i="48"/>
  <c r="F124" i="48"/>
  <c r="H124" i="48"/>
  <c r="G124" i="48"/>
  <c r="E124" i="48"/>
  <c r="F123" i="48"/>
  <c r="G123" i="48"/>
  <c r="E123" i="48"/>
  <c r="F122" i="48"/>
  <c r="G122" i="48"/>
  <c r="F121" i="48"/>
  <c r="H121" i="48"/>
  <c r="G121" i="48"/>
  <c r="E121" i="48"/>
  <c r="F120" i="48"/>
  <c r="G120" i="48"/>
  <c r="E120" i="48"/>
  <c r="FQ118" i="48"/>
  <c r="FL118" i="48"/>
  <c r="FG118" i="48"/>
  <c r="G117" i="48"/>
  <c r="E117" i="48"/>
  <c r="H117" i="48"/>
  <c r="F117" i="48"/>
  <c r="E116" i="48"/>
  <c r="F116" i="48"/>
  <c r="D116" i="48"/>
  <c r="G115" i="48"/>
  <c r="H115" i="48"/>
  <c r="F115" i="48"/>
  <c r="G114" i="48"/>
  <c r="E114" i="48"/>
  <c r="H114" i="48"/>
  <c r="F114" i="48"/>
  <c r="D114" i="48"/>
  <c r="E113" i="48"/>
  <c r="F113" i="48"/>
  <c r="G112" i="48"/>
  <c r="E112" i="48"/>
  <c r="F112" i="48"/>
  <c r="D112" i="48"/>
  <c r="G111" i="48"/>
  <c r="E111" i="48"/>
  <c r="H111" i="48"/>
  <c r="F111" i="48"/>
  <c r="E109" i="48"/>
  <c r="F109" i="48"/>
  <c r="D109" i="48"/>
  <c r="G108" i="48"/>
  <c r="F108" i="48"/>
  <c r="G107" i="48"/>
  <c r="E107" i="48"/>
  <c r="H107" i="48"/>
  <c r="F107" i="48"/>
  <c r="D107" i="48"/>
  <c r="E106" i="48"/>
  <c r="H106" i="48"/>
  <c r="F106" i="48"/>
  <c r="G105" i="48"/>
  <c r="H105" i="48"/>
  <c r="F105" i="48"/>
  <c r="D105" i="48"/>
  <c r="G104" i="48"/>
  <c r="E104" i="48"/>
  <c r="H104" i="48"/>
  <c r="F104" i="48"/>
  <c r="E103" i="48"/>
  <c r="F103" i="48"/>
  <c r="D103" i="48"/>
  <c r="G102" i="48"/>
  <c r="F102" i="48"/>
  <c r="G101" i="48"/>
  <c r="E101" i="48"/>
  <c r="H101" i="48"/>
  <c r="F101" i="48"/>
  <c r="D101" i="48"/>
  <c r="E100" i="48"/>
  <c r="F100" i="48"/>
  <c r="G99" i="48"/>
  <c r="F99" i="48"/>
  <c r="D99" i="48"/>
  <c r="G98" i="48"/>
  <c r="E98" i="48"/>
  <c r="H98" i="48"/>
  <c r="F98" i="48"/>
  <c r="E97" i="48"/>
  <c r="F97" i="48"/>
  <c r="D97" i="48"/>
  <c r="G96" i="48"/>
  <c r="F96" i="48"/>
  <c r="FQ94" i="48"/>
  <c r="FL94" i="48"/>
  <c r="FG94" i="48"/>
  <c r="BO94" i="48"/>
  <c r="BN94" i="48"/>
  <c r="BM94" i="48"/>
  <c r="BL94" i="48"/>
  <c r="E93" i="48"/>
  <c r="F93" i="48"/>
  <c r="D93" i="48"/>
  <c r="G92" i="48"/>
  <c r="F92" i="48"/>
  <c r="FQ90" i="48"/>
  <c r="FL90" i="48"/>
  <c r="FG90" i="48"/>
  <c r="BO90" i="48"/>
  <c r="BN90" i="48"/>
  <c r="K90" i="48" s="1"/>
  <c r="BM90" i="48"/>
  <c r="J90" i="48" s="1"/>
  <c r="BL90" i="48"/>
  <c r="I90" i="48" s="1"/>
  <c r="E89" i="48"/>
  <c r="F89" i="48"/>
  <c r="D89" i="48"/>
  <c r="G88" i="48"/>
  <c r="F88" i="48"/>
  <c r="G87" i="48"/>
  <c r="E87" i="48"/>
  <c r="H87" i="48"/>
  <c r="F87" i="48"/>
  <c r="D87" i="48"/>
  <c r="E86" i="48"/>
  <c r="H86" i="48"/>
  <c r="F86" i="48"/>
  <c r="FQ84" i="48"/>
  <c r="FL84" i="48"/>
  <c r="FG84" i="48"/>
  <c r="BO84" i="48"/>
  <c r="BN84" i="48"/>
  <c r="K84" i="48" s="1"/>
  <c r="BM84" i="48"/>
  <c r="J84" i="48" s="1"/>
  <c r="BL84" i="48"/>
  <c r="I84" i="48" s="1"/>
  <c r="G83" i="48"/>
  <c r="E83" i="48"/>
  <c r="H83" i="48"/>
  <c r="F83" i="48"/>
  <c r="D83" i="48"/>
  <c r="E82" i="48"/>
  <c r="H82" i="48"/>
  <c r="F82" i="48"/>
  <c r="FQ80" i="48"/>
  <c r="FL80" i="48"/>
  <c r="FG80" i="48"/>
  <c r="BO80" i="48"/>
  <c r="BN80" i="48"/>
  <c r="K80" i="48" s="1"/>
  <c r="BM80" i="48"/>
  <c r="J80" i="48" s="1"/>
  <c r="BL80" i="48"/>
  <c r="I80" i="48" s="1"/>
  <c r="G79" i="48"/>
  <c r="E79" i="48"/>
  <c r="H79" i="48"/>
  <c r="F79" i="48"/>
  <c r="D79" i="48"/>
  <c r="F78" i="48"/>
  <c r="E78" i="48"/>
  <c r="G77" i="48"/>
  <c r="F77" i="48"/>
  <c r="D77" i="48"/>
  <c r="G76" i="48"/>
  <c r="F76" i="48"/>
  <c r="E76" i="48"/>
  <c r="FQ74" i="48"/>
  <c r="FL74" i="48"/>
  <c r="FG74" i="48"/>
  <c r="BO74" i="48"/>
  <c r="L74" i="48" s="1"/>
  <c r="BN74" i="48"/>
  <c r="BM74" i="48"/>
  <c r="J74" i="48" s="1"/>
  <c r="BL74" i="48"/>
  <c r="I74" i="48" s="1"/>
  <c r="FQ73" i="48"/>
  <c r="FL73" i="48"/>
  <c r="FG73" i="48"/>
  <c r="G73" i="48"/>
  <c r="F73" i="48"/>
  <c r="E73" i="48"/>
  <c r="G72" i="48"/>
  <c r="E72" i="48"/>
  <c r="H72" i="48"/>
  <c r="F72" i="48"/>
  <c r="D72" i="48"/>
  <c r="F68" i="48"/>
  <c r="E68" i="48"/>
  <c r="G67" i="48"/>
  <c r="F67" i="48"/>
  <c r="D67" i="48"/>
  <c r="G66" i="48"/>
  <c r="F66" i="48"/>
  <c r="E66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K74" i="48" l="1"/>
  <c r="F74" i="48" s="1"/>
  <c r="BK74" i="48"/>
  <c r="F136" i="48"/>
  <c r="E136" i="48"/>
  <c r="K94" i="48"/>
  <c r="BN135" i="48"/>
  <c r="BN137" i="48" s="1"/>
  <c r="CJ135" i="48"/>
  <c r="ER135" i="48"/>
  <c r="M135" i="48"/>
  <c r="BA135" i="48"/>
  <c r="F118" i="48"/>
  <c r="EA135" i="48"/>
  <c r="EA137" i="48" s="1"/>
  <c r="BO135" i="48"/>
  <c r="BO137" i="48" s="1"/>
  <c r="CO135" i="48"/>
  <c r="EW135" i="48"/>
  <c r="R135" i="48"/>
  <c r="BF135" i="48"/>
  <c r="G118" i="48"/>
  <c r="EB135" i="48"/>
  <c r="BP135" i="48"/>
  <c r="CT135" i="48"/>
  <c r="FB135" i="48"/>
  <c r="DD135" i="48"/>
  <c r="W135" i="48"/>
  <c r="BU135" i="48"/>
  <c r="BU137" i="48" s="1"/>
  <c r="CY135" i="48"/>
  <c r="CY137" i="48" s="1"/>
  <c r="EC135" i="48"/>
  <c r="FG135" i="48"/>
  <c r="DI135" i="48"/>
  <c r="AB135" i="48"/>
  <c r="AG135" i="48"/>
  <c r="FV135" i="48"/>
  <c r="I94" i="48"/>
  <c r="I135" i="48" s="1"/>
  <c r="BL135" i="48"/>
  <c r="BZ135" i="48"/>
  <c r="EH135" i="48"/>
  <c r="FL135" i="48"/>
  <c r="DN135" i="48"/>
  <c r="AQ135" i="48"/>
  <c r="AL135" i="48"/>
  <c r="D118" i="48"/>
  <c r="DY135" i="48"/>
  <c r="DY137" i="48" s="1"/>
  <c r="GA135" i="48"/>
  <c r="J94" i="48"/>
  <c r="J135" i="48" s="1"/>
  <c r="BM135" i="48"/>
  <c r="CE135" i="48"/>
  <c r="EM135" i="48"/>
  <c r="FQ135" i="48"/>
  <c r="FQ137" i="48" s="1"/>
  <c r="DS135" i="48"/>
  <c r="AV135" i="48"/>
  <c r="E118" i="48"/>
  <c r="DZ135" i="48"/>
  <c r="G47" i="49"/>
  <c r="G23" i="49" s="1"/>
  <c r="G59" i="49"/>
  <c r="G35" i="49" s="1"/>
  <c r="G64" i="48"/>
  <c r="G74" i="48"/>
  <c r="G50" i="49"/>
  <c r="G26" i="49" s="1"/>
  <c r="H46" i="49"/>
  <c r="H22" i="49" s="1"/>
  <c r="H49" i="49"/>
  <c r="H25" i="49" s="1"/>
  <c r="J52" i="49"/>
  <c r="J28" i="49" s="1"/>
  <c r="G61" i="49"/>
  <c r="G37" i="49" s="1"/>
  <c r="I52" i="49"/>
  <c r="I28" i="49" s="1"/>
  <c r="C8" i="48"/>
  <c r="CQ137" i="48"/>
  <c r="I48" i="49" s="1"/>
  <c r="I24" i="49" s="1"/>
  <c r="DU137" i="48"/>
  <c r="I62" i="49"/>
  <c r="I38" i="49" s="1"/>
  <c r="EO137" i="48"/>
  <c r="AM137" i="48"/>
  <c r="U137" i="48"/>
  <c r="J46" i="49" s="1"/>
  <c r="J22" i="49" s="1"/>
  <c r="DV137" i="48"/>
  <c r="J62" i="49"/>
  <c r="J38" i="49" s="1"/>
  <c r="H19" i="49"/>
  <c r="DT137" i="48"/>
  <c r="H62" i="49"/>
  <c r="H38" i="49" s="1"/>
  <c r="I19" i="49"/>
  <c r="F134" i="48"/>
  <c r="J45" i="49"/>
  <c r="J21" i="49" s="1"/>
  <c r="I54" i="49"/>
  <c r="I30" i="49" s="1"/>
  <c r="J19" i="49"/>
  <c r="G134" i="48"/>
  <c r="K45" i="49"/>
  <c r="K21" i="49" s="1"/>
  <c r="J54" i="49"/>
  <c r="J30" i="49" s="1"/>
  <c r="DC137" i="48"/>
  <c r="J53" i="49"/>
  <c r="J29" i="49" s="1"/>
  <c r="K52" i="49"/>
  <c r="K28" i="49" s="1"/>
  <c r="K51" i="49"/>
  <c r="K27" i="49" s="1"/>
  <c r="I53" i="49"/>
  <c r="I29" i="49" s="1"/>
  <c r="K54" i="49"/>
  <c r="K30" i="49" s="1"/>
  <c r="K53" i="49"/>
  <c r="K29" i="49" s="1"/>
  <c r="J51" i="49"/>
  <c r="J27" i="49" s="1"/>
  <c r="I51" i="49"/>
  <c r="I27" i="49" s="1"/>
  <c r="DX94" i="48"/>
  <c r="K64" i="48"/>
  <c r="F64" i="48" s="1"/>
  <c r="DA137" i="48"/>
  <c r="DK137" i="48"/>
  <c r="I57" i="49" s="1"/>
  <c r="I33" i="49" s="1"/>
  <c r="FS137" i="48"/>
  <c r="K59" i="48"/>
  <c r="F59" i="48" s="1"/>
  <c r="L84" i="48"/>
  <c r="G84" i="48" s="1"/>
  <c r="L90" i="48"/>
  <c r="G90" i="48" s="1"/>
  <c r="AE137" i="48"/>
  <c r="J44" i="49" s="1"/>
  <c r="J20" i="49" s="1"/>
  <c r="AY137" i="48"/>
  <c r="J48" i="49" s="1"/>
  <c r="J24" i="49" s="1"/>
  <c r="BI137" i="48"/>
  <c r="J49" i="49" s="1"/>
  <c r="J25" i="49" s="1"/>
  <c r="DX8" i="48"/>
  <c r="L94" i="48"/>
  <c r="L80" i="48"/>
  <c r="G80" i="48" s="1"/>
  <c r="BY137" i="48"/>
  <c r="DW137" i="48"/>
  <c r="GE137" i="48"/>
  <c r="K43" i="49" s="1"/>
  <c r="DX54" i="48"/>
  <c r="DX59" i="48"/>
  <c r="DX64" i="48"/>
  <c r="DX74" i="48"/>
  <c r="DX80" i="48"/>
  <c r="DX84" i="48"/>
  <c r="DX90" i="48"/>
  <c r="DX118" i="48"/>
  <c r="C36" i="48"/>
  <c r="C62" i="48"/>
  <c r="C133" i="48"/>
  <c r="C13" i="48"/>
  <c r="H21" i="48"/>
  <c r="H22" i="48"/>
  <c r="H34" i="48"/>
  <c r="H67" i="48"/>
  <c r="H77" i="48"/>
  <c r="H88" i="48"/>
  <c r="H92" i="48"/>
  <c r="H96" i="48"/>
  <c r="C99" i="48"/>
  <c r="G103" i="48"/>
  <c r="C103" i="48" s="1"/>
  <c r="H108" i="48"/>
  <c r="H113" i="48"/>
  <c r="H116" i="48"/>
  <c r="H118" i="48"/>
  <c r="H122" i="48"/>
  <c r="H125" i="48"/>
  <c r="E128" i="48"/>
  <c r="E131" i="48"/>
  <c r="CS137" i="48"/>
  <c r="K48" i="49" s="1"/>
  <c r="K24" i="49" s="1"/>
  <c r="EQ137" i="48"/>
  <c r="FU137" i="48"/>
  <c r="F132" i="48"/>
  <c r="H37" i="48"/>
  <c r="C40" i="48"/>
  <c r="C41" i="48"/>
  <c r="C43" i="48"/>
  <c r="C45" i="48"/>
  <c r="C48" i="48"/>
  <c r="C52" i="48"/>
  <c r="G54" i="48"/>
  <c r="H57" i="48"/>
  <c r="H89" i="48"/>
  <c r="H93" i="48"/>
  <c r="H97" i="48"/>
  <c r="C101" i="48"/>
  <c r="H109" i="48"/>
  <c r="AN137" i="48"/>
  <c r="E64" i="48"/>
  <c r="H99" i="48"/>
  <c r="H100" i="48"/>
  <c r="CG137" i="48"/>
  <c r="C50" i="48"/>
  <c r="H45" i="48"/>
  <c r="E59" i="48"/>
  <c r="E80" i="48"/>
  <c r="E84" i="48"/>
  <c r="H102" i="48"/>
  <c r="C105" i="48"/>
  <c r="FC137" i="48"/>
  <c r="H48" i="49" s="1"/>
  <c r="H24" i="49" s="1"/>
  <c r="E74" i="48"/>
  <c r="C97" i="48"/>
  <c r="C109" i="48"/>
  <c r="H13" i="48"/>
  <c r="C19" i="48"/>
  <c r="C31" i="48"/>
  <c r="C21" i="48"/>
  <c r="C33" i="48"/>
  <c r="C67" i="48"/>
  <c r="C77" i="48"/>
  <c r="C79" i="48"/>
  <c r="F80" i="48"/>
  <c r="C83" i="48"/>
  <c r="C87" i="48"/>
  <c r="E90" i="48"/>
  <c r="E94" i="48"/>
  <c r="C107" i="48"/>
  <c r="C116" i="48"/>
  <c r="DM137" i="48"/>
  <c r="K57" i="49" s="1"/>
  <c r="K33" i="49" s="1"/>
  <c r="C72" i="48"/>
  <c r="C89" i="48"/>
  <c r="C93" i="48"/>
  <c r="C118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8" i="48"/>
  <c r="D68" i="48"/>
  <c r="C68" i="48" s="1"/>
  <c r="H73" i="48"/>
  <c r="D73" i="48"/>
  <c r="C73" i="48" s="1"/>
  <c r="H76" i="48"/>
  <c r="D76" i="48"/>
  <c r="C76" i="48" s="1"/>
  <c r="H78" i="48"/>
  <c r="D78" i="48"/>
  <c r="C78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80" i="48"/>
  <c r="D82" i="48"/>
  <c r="C82" i="48" s="1"/>
  <c r="BK84" i="48"/>
  <c r="F84" i="48"/>
  <c r="D86" i="48"/>
  <c r="C86" i="48" s="1"/>
  <c r="D88" i="48"/>
  <c r="C88" i="48" s="1"/>
  <c r="BK90" i="48"/>
  <c r="F90" i="48"/>
  <c r="D92" i="48"/>
  <c r="C92" i="48" s="1"/>
  <c r="D96" i="48"/>
  <c r="C96" i="48" s="1"/>
  <c r="D98" i="48"/>
  <c r="C98" i="48" s="1"/>
  <c r="D100" i="48"/>
  <c r="C100" i="48" s="1"/>
  <c r="D102" i="48"/>
  <c r="C102" i="48" s="1"/>
  <c r="D104" i="48"/>
  <c r="C104" i="48" s="1"/>
  <c r="D106" i="48"/>
  <c r="C106" i="48" s="1"/>
  <c r="D108" i="48"/>
  <c r="C108" i="48" s="1"/>
  <c r="D111" i="48"/>
  <c r="C111" i="48" s="1"/>
  <c r="D113" i="48"/>
  <c r="C113" i="48" s="1"/>
  <c r="D115" i="48"/>
  <c r="C115" i="48" s="1"/>
  <c r="D117" i="48"/>
  <c r="C117" i="48" s="1"/>
  <c r="AL137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GA137" i="48"/>
  <c r="G43" i="49" s="1"/>
  <c r="BL137" i="48"/>
  <c r="F94" i="48"/>
  <c r="BK94" i="48"/>
  <c r="BM137" i="48"/>
  <c r="CE137" i="48"/>
  <c r="CO137" i="48"/>
  <c r="C112" i="48"/>
  <c r="C114" i="48"/>
  <c r="EM137" i="48"/>
  <c r="FB137" i="48"/>
  <c r="DZ137" i="48"/>
  <c r="EB137" i="48"/>
  <c r="D120" i="48"/>
  <c r="C120" i="48" s="1"/>
  <c r="D121" i="48"/>
  <c r="C121" i="48" s="1"/>
  <c r="D122" i="48"/>
  <c r="C122" i="48" s="1"/>
  <c r="D123" i="48"/>
  <c r="C123" i="48" s="1"/>
  <c r="D124" i="48"/>
  <c r="C124" i="48" s="1"/>
  <c r="D125" i="48"/>
  <c r="C125" i="48" s="1"/>
  <c r="D126" i="48"/>
  <c r="C126" i="48" s="1"/>
  <c r="D127" i="48"/>
  <c r="C127" i="48" s="1"/>
  <c r="D128" i="48"/>
  <c r="D129" i="48"/>
  <c r="C129" i="48" s="1"/>
  <c r="D130" i="48"/>
  <c r="C130" i="48" s="1"/>
  <c r="D131" i="48"/>
  <c r="D132" i="48"/>
  <c r="AB137" i="48"/>
  <c r="G44" i="49" s="1"/>
  <c r="G20" i="49" s="1"/>
  <c r="AV137" i="48"/>
  <c r="H133" i="48"/>
  <c r="C136" i="48" l="1"/>
  <c r="D136" i="48"/>
  <c r="DX135" i="48"/>
  <c r="G136" i="48"/>
  <c r="H136" i="48"/>
  <c r="G94" i="48"/>
  <c r="G135" i="48" s="1"/>
  <c r="G137" i="48" s="1"/>
  <c r="L135" i="48"/>
  <c r="L137" i="48" s="1"/>
  <c r="BK135" i="48"/>
  <c r="F135" i="48"/>
  <c r="F137" i="48" s="1"/>
  <c r="K135" i="48"/>
  <c r="K137" i="48" s="1"/>
  <c r="K46" i="49"/>
  <c r="K22" i="49" s="1"/>
  <c r="I49" i="49"/>
  <c r="I25" i="49" s="1"/>
  <c r="BF137" i="48"/>
  <c r="G49" i="49" s="1"/>
  <c r="G25" i="49" s="1"/>
  <c r="K49" i="49"/>
  <c r="K25" i="49" s="1"/>
  <c r="I46" i="49"/>
  <c r="I22" i="49" s="1"/>
  <c r="G53" i="49"/>
  <c r="G29" i="49" s="1"/>
  <c r="J18" i="49"/>
  <c r="H51" i="49"/>
  <c r="H27" i="49" s="1"/>
  <c r="G51" i="49"/>
  <c r="G27" i="49" s="1"/>
  <c r="E134" i="48"/>
  <c r="E135" i="48" s="1"/>
  <c r="I45" i="49"/>
  <c r="K19" i="49"/>
  <c r="J42" i="49"/>
  <c r="D134" i="48"/>
  <c r="H45" i="49"/>
  <c r="G48" i="49"/>
  <c r="G24" i="49" s="1"/>
  <c r="C54" i="48"/>
  <c r="G56" i="49"/>
  <c r="G32" i="49" s="1"/>
  <c r="G19" i="49"/>
  <c r="DS137" i="48"/>
  <c r="G62" i="49"/>
  <c r="G38" i="49" s="1"/>
  <c r="H53" i="49"/>
  <c r="H29" i="49" s="1"/>
  <c r="G52" i="49"/>
  <c r="G28" i="49" s="1"/>
  <c r="H52" i="49"/>
  <c r="H28" i="49" s="1"/>
  <c r="G54" i="49"/>
  <c r="G30" i="49" s="1"/>
  <c r="H54" i="49"/>
  <c r="H30" i="49" s="1"/>
  <c r="C131" i="48"/>
  <c r="DI137" i="48"/>
  <c r="G57" i="49" s="1"/>
  <c r="G33" i="49" s="1"/>
  <c r="C128" i="48"/>
  <c r="DX137" i="48"/>
  <c r="R137" i="48"/>
  <c r="G46" i="49" s="1"/>
  <c r="G22" i="49" s="1"/>
  <c r="E132" i="48"/>
  <c r="H132" i="48"/>
  <c r="BK137" i="48"/>
  <c r="H134" i="48"/>
  <c r="J137" i="48"/>
  <c r="I137" i="48"/>
  <c r="H94" i="48"/>
  <c r="D94" i="48"/>
  <c r="H84" i="48"/>
  <c r="D84" i="48"/>
  <c r="C84" i="48" s="1"/>
  <c r="H74" i="48"/>
  <c r="D74" i="48"/>
  <c r="C74" i="48" s="1"/>
  <c r="H64" i="48"/>
  <c r="D64" i="48"/>
  <c r="C64" i="48" s="1"/>
  <c r="H90" i="48"/>
  <c r="D90" i="48"/>
  <c r="C90" i="48" s="1"/>
  <c r="H80" i="48"/>
  <c r="D80" i="48"/>
  <c r="C80" i="48" s="1"/>
  <c r="H59" i="48"/>
  <c r="D59" i="48"/>
  <c r="C59" i="48" s="1"/>
  <c r="C94" i="48" l="1"/>
  <c r="D135" i="48"/>
  <c r="D137" i="48" s="1"/>
  <c r="H135" i="48"/>
  <c r="H137" i="48" s="1"/>
  <c r="K42" i="49"/>
  <c r="C134" i="48"/>
  <c r="K18" i="49"/>
  <c r="G18" i="49"/>
  <c r="H21" i="49"/>
  <c r="H18" i="49" s="1"/>
  <c r="H42" i="49"/>
  <c r="G42" i="49"/>
  <c r="I21" i="49"/>
  <c r="I18" i="49" s="1"/>
  <c r="I42" i="49"/>
  <c r="E137" i="48"/>
  <c r="C132" i="48"/>
  <c r="C135" i="48" l="1"/>
  <c r="C137" i="48" s="1"/>
  <c r="M42" i="49" s="1"/>
</calcChain>
</file>

<file path=xl/sharedStrings.xml><?xml version="1.0" encoding="utf-8"?>
<sst xmlns="http://schemas.openxmlformats.org/spreadsheetml/2006/main" count="676" uniqueCount="364">
  <si>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</si>
  <si>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</si>
  <si>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</si>
  <si>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</si>
  <si>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</si>
  <si>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</si>
  <si>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</si>
  <si>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</si>
  <si>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</si>
  <si>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</si>
  <si>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</si>
  <si>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</si>
  <si>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</si>
  <si>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</si>
  <si>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</si>
  <si>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</si>
  <si>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</si>
  <si>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</si>
  <si>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</si>
  <si>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</si>
  <si>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</si>
  <si>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</si>
  <si>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</si>
  <si>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</si>
  <si>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</si>
  <si>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</si>
  <si>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</si>
  <si>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</si>
  <si>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</si>
  <si>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</si>
  <si>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</si>
  <si>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</si>
  <si>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</si>
  <si>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</si>
  <si>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</si>
  <si>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</si>
  <si>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</si>
  <si>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</si>
  <si>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</si>
  <si>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</si>
  <si>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</si>
  <si>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</si>
  <si>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</si>
  <si>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</si>
  <si>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</si>
  <si>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</si>
  <si>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</si>
  <si>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</si>
  <si>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</si>
  <si>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</si>
  <si>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</si>
  <si>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</si>
  <si>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</si>
  <si>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</si>
  <si>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</si>
  <si>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</si>
  <si>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</si>
  <si>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</si>
  <si>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</si>
  <si>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</si>
  <si>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</si>
  <si>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</si>
  <si>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</si>
  <si>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</si>
  <si>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</si>
  <si>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</si>
  <si>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</si>
  <si>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</si>
  <si>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</si>
  <si>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</si>
  <si>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</si>
  <si>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</si>
  <si>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</si>
  <si>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</si>
  <si>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</si>
  <si>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</si>
  <si>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</si>
  <si>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</si>
  <si>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</si>
  <si>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</si>
  <si>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</si>
  <si>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</si>
  <si>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</si>
  <si>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</si>
  <si>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</si>
  <si>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</si>
  <si>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</si>
  <si>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</si>
  <si>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</si>
  <si>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</si>
  <si>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</si>
  <si>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</si>
  <si>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</si>
  <si>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</si>
  <si>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</si>
  <si>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</si>
  <si>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</si>
  <si>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</si>
  <si>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</si>
  <si>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</si>
  <si>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</si>
  <si>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</si>
  <si>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</si>
  <si>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</si>
  <si>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</si>
  <si>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</si>
  <si>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</si>
  <si>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</si>
  <si>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</si>
  <si>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</si>
  <si>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</si>
  <si>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</si>
  <si>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</si>
  <si>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</si>
  <si>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</si>
  <si>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</si>
  <si>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</si>
  <si>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</si>
  <si>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</si>
  <si>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</si>
  <si>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</si>
  <si>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</si>
  <si>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</si>
  <si>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</si>
  <si>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</si>
  <si>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</si>
  <si>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</si>
  <si>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</si>
  <si>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</si>
  <si>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</si>
  <si>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</si>
  <si>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</si>
  <si>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</si>
  <si>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</si>
  <si>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</si>
  <si>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</si>
  <si>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</si>
  <si>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</si>
  <si>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</si>
  <si>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</si>
  <si>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</si>
  <si>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</si>
  <si>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</si>
  <si>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</si>
  <si>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</si>
  <si>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</si>
  <si>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</si>
  <si>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</si>
  <si>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</si>
  <si>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</si>
  <si>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</si>
  <si>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</si>
  <si>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</si>
  <si>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</si>
  <si>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</si>
  <si>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</si>
  <si>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</si>
  <si>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</si>
  <si>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</si>
  <si>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</si>
  <si>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</si>
  <si>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</si>
  <si>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</si>
  <si>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</si>
  <si>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</si>
  <si>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</si>
  <si>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</si>
  <si>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</si>
  <si>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</si>
  <si>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</si>
  <si>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</si>
  <si>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</si>
  <si>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</si>
  <si>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</si>
  <si>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</si>
  <si>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</si>
  <si>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</si>
  <si>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</si>
  <si>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</si>
  <si>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</si>
  <si>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</si>
  <si>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</si>
  <si>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</si>
  <si>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</si>
  <si>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</si>
  <si>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</si>
  <si>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</si>
  <si>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</si>
  <si>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</si>
  <si>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</si>
  <si>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</si>
  <si>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</si>
  <si>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</si>
  <si>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</si>
  <si>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</si>
  <si>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</si>
  <si>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</si>
  <si>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</si>
  <si>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</si>
  <si>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</si>
  <si>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</si>
  <si>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</si>
  <si>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</si>
  <si>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</si>
  <si>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</si>
  <si>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</si>
  <si>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</si>
  <si>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</si>
  <si>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</si>
  <si>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</si>
  <si>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</si>
  <si>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</si>
  <si>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</si>
  <si>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</si>
  <si>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</si>
  <si>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</si>
  <si>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</si>
  <si>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</si>
  <si>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</si>
  <si>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</si>
  <si>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</si>
  <si>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</si>
  <si>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</si>
  <si>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</si>
  <si>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</si>
  <si>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</si>
  <si>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</si>
  <si>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</si>
  <si>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</si>
  <si>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</si>
  <si>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</si>
  <si>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</si>
  <si>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</si>
  <si>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</si>
  <si>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</si>
  <si>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</si>
  <si>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</si>
  <si>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</si>
  <si>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</si>
  <si>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</si>
  <si>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</si>
  <si>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</si>
  <si>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</si>
  <si>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</si>
  <si>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</si>
  <si>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</si>
  <si>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</si>
  <si>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</si>
  <si>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</si>
  <si>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</si>
  <si>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</si>
  <si>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</si>
  <si>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</si>
  <si>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</si>
  <si>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</si>
  <si>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</si>
  <si>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</si>
  <si>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</si>
  <si>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</si>
  <si>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</si>
  <si>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</si>
  <si>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</si>
  <si>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</si>
  <si>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</si>
  <si>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</si>
  <si>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</si>
  <si>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</si>
  <si>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</si>
  <si>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</si>
  <si>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</si>
  <si>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</si>
  <si>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</si>
  <si>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</si>
  <si>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</si>
  <si>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</si>
  <si>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</si>
  <si>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</si>
  <si>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</si>
  <si>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</si>
  <si>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</si>
  <si>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</si>
  <si>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</si>
  <si>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</si>
  <si>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</si>
  <si>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</si>
  <si>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</si>
  <si>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</si>
  <si>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</si>
  <si>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</si>
  <si>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</si>
  <si>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</si>
  <si>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</si>
  <si>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</si>
  <si>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</si>
  <si>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</si>
  <si>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</si>
  <si>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</si>
  <si>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</si>
  <si>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</si>
  <si>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</si>
  <si>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</si>
  <si>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</si>
  <si>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</si>
  <si>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</si>
  <si>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</si>
  <si>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</si>
  <si>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</si>
  <si>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</si>
  <si>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</si>
  <si>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</si>
  <si>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</si>
  <si>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</si>
  <si>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</si>
  <si>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</si>
  <si>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</si>
  <si>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</si>
  <si>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</si>
  <si>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</si>
  <si>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</si>
  <si>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</si>
  <si>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</si>
  <si>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</si>
  <si>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</si>
  <si>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</si>
  <si>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</si>
  <si>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</si>
  <si>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</si>
  <si>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</si>
  <si>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</si>
  <si>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</si>
  <si>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</si>
  <si>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</si>
  <si>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</si>
  <si>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</si>
  <si>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</si>
  <si>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</si>
  <si>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</si>
  <si>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</si>
  <si>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</si>
  <si>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</si>
  <si>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</si>
  <si>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</si>
  <si>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</si>
  <si>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</si>
  <si>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</si>
  <si>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</si>
  <si>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</si>
  <si>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</si>
  <si>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</si>
  <si>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</si>
  <si>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</si>
  <si>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</si>
  <si>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</si>
  <si>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</si>
  <si>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</si>
  <si>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</si>
  <si>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</si>
  <si>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</si>
  <si>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</si>
  <si>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</si>
  <si>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ДИРЕКЦИИ ЕВРЕЙСКОЙ АО ХАБАРОВСКОГО ФИЛИАЛА АО "СТРАХОВАЯ КОМПАНИЯ "СОГАЗ-МЕД"</t>
  </si>
  <si>
    <t>Приложение № 2
к решению комиссии по ТПГГ  ОМС № 14
от  01 октября 2020 г.</t>
  </si>
  <si>
    <t>Приложение № 1
к решению комиссии по ТПГГ ОМС № 14
от  01 октября 2020 г.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</si>
  <si>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01.09.20)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</si>
</sst>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04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/>
    <xf numFmtId="0" fontId="14" fillId="9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47" xfId="0" applyFont="1" applyFill="1" applyBorder="1" applyAlignment="1">
      <alignment horizontal="center" vertical="center" wrapText="1"/>
    </xf>
    <xf numFmtId="1" fontId="13" fillId="9" borderId="60" xfId="0" applyNumberFormat="1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vertical="center" wrapText="1"/>
    </xf>
    <xf numFmtId="164" fontId="18" fillId="9" borderId="48" xfId="0" applyNumberFormat="1" applyFont="1" applyFill="1" applyBorder="1" applyAlignment="1">
      <alignment horizontal="center"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164" fontId="18" fillId="10" borderId="60" xfId="0" applyNumberFormat="1" applyFont="1" applyFill="1" applyBorder="1" applyAlignment="1">
      <alignment horizontal="center" vertical="center" wrapText="1"/>
    </xf>
    <xf numFmtId="3" fontId="18" fillId="9" borderId="60" xfId="0" applyNumberFormat="1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6" fillId="9" borderId="57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horizontal="center" vertical="center" wrapText="1"/>
    </xf>
    <xf numFmtId="0" fontId="18" fillId="9" borderId="60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vertical="center" wrapText="1"/>
    </xf>
    <xf numFmtId="3" fontId="13" fillId="9" borderId="0" xfId="0" applyNumberFormat="1" applyFont="1" applyFill="1"/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vertical="center" wrapText="1"/>
    </xf>
    <xf numFmtId="164" fontId="13" fillId="9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9" borderId="64" xfId="0" applyFont="1" applyFill="1" applyBorder="1" applyAlignment="1">
      <alignment horizontal="left" vertical="center" wrapText="1"/>
    </xf>
    <xf numFmtId="0" fontId="19" fillId="9" borderId="62" xfId="0" applyFont="1" applyFill="1" applyBorder="1" applyAlignment="1">
      <alignment horizontal="left" vertical="center" wrapText="1"/>
    </xf>
    <xf numFmtId="0" fontId="19" fillId="9" borderId="63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164" fontId="18" fillId="0" borderId="60" xfId="0" applyNumberFormat="1" applyFont="1" applyFill="1" applyBorder="1" applyAlignment="1">
      <alignment horizontal="center" vertical="center" wrapText="1"/>
    </xf>
    <xf numFmtId="164" fontId="18" fillId="0" borderId="5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horizontal="center" vertical="center" wrapText="1"/>
    </xf>
    <xf numFmtId="49" fontId="15" fillId="9" borderId="0" xfId="0" applyNumberFormat="1" applyFont="1" applyFill="1" applyAlignment="1">
      <alignment horizontal="center"/>
    </xf>
    <xf numFmtId="49" fontId="14" fillId="9" borderId="0" xfId="0" applyNumberFormat="1" applyFont="1" applyFill="1" applyAlignment="1">
      <alignment horizontal="center"/>
    </xf>
    <xf numFmtId="0" fontId="12" fillId="9" borderId="24" xfId="0" applyFont="1" applyFill="1" applyBorder="1" applyAlignment="1">
      <alignment horizontal="left" vertical="center" wrapText="1"/>
    </xf>
    <xf numFmtId="0" fontId="12" fillId="9" borderId="51" xfId="0" applyFont="1" applyFill="1" applyBorder="1" applyAlignment="1">
      <alignment horizontal="left" vertical="center" wrapText="1"/>
    </xf>
    <xf numFmtId="0" fontId="12" fillId="9" borderId="52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2" fillId="9" borderId="55" xfId="0" applyFont="1" applyFill="1" applyBorder="1" applyAlignment="1">
      <alignment horizontal="left" vertical="center" wrapText="1"/>
    </xf>
    <xf numFmtId="0" fontId="12" fillId="9" borderId="30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left" vertical="center" wrapText="1"/>
    </xf>
    <xf numFmtId="0" fontId="12" fillId="9" borderId="60" xfId="0" applyFont="1" applyFill="1" applyBorder="1" applyAlignment="1">
      <alignment horizontal="left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164" fontId="16" fillId="9" borderId="53" xfId="0" applyNumberFormat="1" applyFont="1" applyFill="1" applyBorder="1" applyAlignment="1">
      <alignment horizontal="center" vertical="center" wrapText="1"/>
    </xf>
    <xf numFmtId="164" fontId="16" fillId="9" borderId="56" xfId="0" applyNumberFormat="1" applyFont="1" applyFill="1" applyBorder="1" applyAlignment="1">
      <alignment horizontal="center" vertical="center" wrapText="1"/>
    </xf>
    <xf numFmtId="164" fontId="16" fillId="9" borderId="61" xfId="0" applyNumberFormat="1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0" fontId="16" fillId="9" borderId="54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19" fillId="9" borderId="58" xfId="0" applyFont="1" applyFill="1" applyBorder="1" applyAlignment="1">
      <alignment horizontal="left" vertical="center" wrapText="1"/>
    </xf>
    <xf numFmtId="0" fontId="19" fillId="9" borderId="59" xfId="0" applyFont="1" applyFill="1" applyBorder="1" applyAlignment="1">
      <alignment horizontal="left" vertical="center" wrapText="1"/>
    </xf>
    <xf numFmtId="0" fontId="19" fillId="9" borderId="48" xfId="0" applyFont="1" applyFill="1" applyBorder="1" applyAlignment="1">
      <alignment horizontal="left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2" fillId="9" borderId="59" xfId="0" applyFont="1" applyFill="1" applyBorder="1" applyAlignment="1">
      <alignment horizontal="center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6" fillId="9" borderId="58" xfId="0" applyFont="1" applyFill="1" applyBorder="1" applyAlignment="1">
      <alignment horizontal="left" vertical="center" wrapText="1"/>
    </xf>
    <xf numFmtId="0" fontId="16" fillId="9" borderId="62" xfId="0" applyFont="1" applyFill="1" applyBorder="1" applyAlignment="1">
      <alignment horizontal="left" vertical="center" wrapText="1"/>
    </xf>
    <xf numFmtId="0" fontId="16" fillId="9" borderId="63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left" vertical="center" wrapText="1"/>
    </xf>
    <xf numFmtId="0" fontId="12" fillId="9" borderId="47" xfId="0" applyFont="1" applyFill="1" applyBorder="1" applyAlignment="1">
      <alignment horizontal="left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8" fillId="9" borderId="59" xfId="0" applyFont="1" applyFill="1" applyBorder="1" applyAlignment="1">
      <alignment horizontal="left" vertical="center" wrapText="1"/>
    </xf>
    <xf numFmtId="0" fontId="8" fillId="9" borderId="48" xfId="0" applyFont="1" applyFill="1" applyBorder="1" applyAlignment="1">
      <alignment horizontal="left" vertical="center" wrapText="1"/>
    </xf>
    <xf numFmtId="0" fontId="12" fillId="9" borderId="5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 wrapText="1"/>
    </xf>
    <xf numFmtId="0" fontId="12" fillId="9" borderId="58" xfId="10" applyFont="1" applyFill="1" applyBorder="1" applyAlignment="1">
      <alignment horizontal="left" vertical="center" wrapText="1"/>
    </xf>
    <xf numFmtId="0" fontId="12" fillId="9" borderId="59" xfId="10" applyFont="1" applyFill="1" applyBorder="1" applyAlignment="1">
      <alignment horizontal="left" vertical="center" wrapText="1"/>
    </xf>
    <xf numFmtId="0" fontId="12" fillId="9" borderId="48" xfId="10" applyFont="1" applyFill="1" applyBorder="1" applyAlignment="1">
      <alignment horizontal="left" vertical="center" wrapText="1"/>
    </xf>
    <xf numFmtId="0" fontId="17" fillId="11" borderId="58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left" vertical="center" wrapText="1"/>
    </xf>
    <xf numFmtId="0" fontId="12" fillId="9" borderId="62" xfId="0" applyFont="1" applyFill="1" applyBorder="1" applyAlignment="1">
      <alignment horizontal="left" vertical="center" wrapText="1"/>
    </xf>
    <xf numFmtId="0" fontId="12" fillId="9" borderId="63" xfId="0" applyFont="1" applyFill="1" applyBorder="1" applyAlignment="1">
      <alignment horizontal="left" vertical="center" wrapText="1"/>
    </xf>
    <xf numFmtId="0" fontId="12" fillId="9" borderId="66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2" fillId="9" borderId="65" xfId="0" applyFont="1" applyFill="1" applyBorder="1" applyAlignment="1">
      <alignment horizontal="left" vertical="center" wrapText="1"/>
    </xf>
    <xf numFmtId="0" fontId="13" fillId="9" borderId="62" xfId="0" applyFont="1" applyFill="1" applyBorder="1" applyAlignment="1">
      <alignment horizontal="center" vertical="top" wrapText="1"/>
    </xf>
    <xf numFmtId="0" fontId="19" fillId="9" borderId="66" xfId="0" applyFont="1" applyFill="1" applyBorder="1" applyAlignment="1">
      <alignment horizontal="left" vertical="center" wrapText="1"/>
    </xf>
    <xf numFmtId="0" fontId="19" fillId="9" borderId="50" xfId="0" applyFont="1" applyFill="1" applyBorder="1" applyAlignment="1">
      <alignment horizontal="left" vertical="center" wrapText="1"/>
    </xf>
    <xf numFmtId="0" fontId="19" fillId="9" borderId="60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7"/>
  <sheetViews>
    <sheetView showZeros="0" tabSelected="1" view="pageBreakPreview" zoomScale="60" zoomScaleNormal="70" workbookViewId="0">
      <pane xSplit="2" ySplit="7" topLeftCell="DN44" activePane="bottomRight" state="frozen"/>
      <selection pane="topRight" activeCell="C1" sqref="C1"/>
      <selection pane="bottomLeft" activeCell="A6" sqref="A6"/>
      <selection pane="bottomRight" activeCell="FW48" sqref="FW48"/>
    </sheetView>
  </sheetViews>
  <sheetFormatPr defaultRowHeight="15.75" x14ac:dyDescent="0.25"/>
  <cols>
    <col min="1" max="1" width="4.7109375" style="19" customWidth="1"/>
    <col min="2" max="2" width="68.5703125" style="20" customWidth="1"/>
    <col min="3" max="12" width="18" style="20" customWidth="1"/>
    <col min="13" max="142" width="18.28515625" style="20" customWidth="1"/>
    <col min="143" max="143" width="12.5703125" style="20" bestFit="1" customWidth="1"/>
    <col min="144" max="144" width="12.28515625" style="20" bestFit="1" customWidth="1"/>
    <col min="145" max="145" width="13.28515625" style="20" bestFit="1" customWidth="1"/>
    <col min="146" max="146" width="14.140625" style="20" bestFit="1" customWidth="1"/>
    <col min="147" max="147" width="14" style="20" bestFit="1" customWidth="1"/>
    <col min="148" max="148" width="8" style="20" bestFit="1" customWidth="1"/>
    <col min="149" max="149" width="12.28515625" style="20" bestFit="1" customWidth="1"/>
    <col min="150" max="150" width="13.28515625" style="20" bestFit="1" customWidth="1"/>
    <col min="151" max="151" width="14.140625" style="20" bestFit="1" customWidth="1"/>
    <col min="152" max="152" width="14" style="20" bestFit="1" customWidth="1"/>
    <col min="153" max="153" width="8.28515625" style="20" bestFit="1" customWidth="1"/>
    <col min="154" max="154" width="12.28515625" style="20" bestFit="1" customWidth="1"/>
    <col min="155" max="155" width="13.28515625" style="20" bestFit="1" customWidth="1"/>
    <col min="156" max="156" width="14.140625" style="20" bestFit="1" customWidth="1"/>
    <col min="157" max="157" width="14" style="20" bestFit="1" customWidth="1"/>
    <col min="158" max="158" width="11.28515625" style="20" bestFit="1" customWidth="1"/>
    <col min="159" max="159" width="12.28515625" style="20" bestFit="1" customWidth="1"/>
    <col min="160" max="160" width="13.28515625" style="20" bestFit="1" customWidth="1"/>
    <col min="161" max="161" width="14.140625" style="20" bestFit="1" customWidth="1"/>
    <col min="162" max="162" width="14" style="20" bestFit="1" customWidth="1"/>
    <col min="163" max="163" width="8" style="20" bestFit="1" customWidth="1"/>
    <col min="164" max="164" width="12.28515625" style="20" bestFit="1" customWidth="1"/>
    <col min="165" max="165" width="13.28515625" style="20" bestFit="1" customWidth="1"/>
    <col min="166" max="166" width="14.140625" style="20" bestFit="1" customWidth="1"/>
    <col min="167" max="167" width="14" style="20" bestFit="1" customWidth="1"/>
    <col min="168" max="168" width="8" style="20" bestFit="1" customWidth="1"/>
    <col min="169" max="169" width="12.28515625" style="20" bestFit="1" customWidth="1"/>
    <col min="170" max="170" width="13.28515625" style="20" bestFit="1" customWidth="1"/>
    <col min="171" max="171" width="14.140625" style="20" bestFit="1" customWidth="1"/>
    <col min="172" max="172" width="14" style="20" bestFit="1" customWidth="1"/>
    <col min="173" max="173" width="11.28515625" style="20" bestFit="1" customWidth="1"/>
    <col min="174" max="174" width="12.28515625" style="20" bestFit="1" customWidth="1"/>
    <col min="175" max="175" width="13.28515625" style="20" bestFit="1" customWidth="1"/>
    <col min="176" max="176" width="14.140625" style="20" bestFit="1" customWidth="1"/>
    <col min="177" max="177" width="14" style="20" bestFit="1" customWidth="1"/>
    <col min="178" max="182" width="18.28515625" style="20" customWidth="1"/>
    <col min="183" max="187" width="18.28515625" style="21" customWidth="1"/>
    <col min="188" max="16384" width="9.140625" style="20"/>
  </cols>
  <sheetData>
    <row r="1" spans="1:187" ht="47.25" x14ac:dyDescent="0.25">
      <c r="A1" s="138"/>
      <c r="B1" s="139" t="s">
        <v>361</v>
      </c>
    </row>
    <row r="2" spans="1:187" ht="141.75" customHeight="1" x14ac:dyDescent="0.25">
      <c r="A2" s="200" t="s">
        <v>363</v>
      </c>
      <c r="B2" s="200"/>
    </row>
    <row r="3" spans="1:187" s="1" customFormat="1" ht="21" thickBot="1" x14ac:dyDescent="0.3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</row>
    <row r="4" spans="1:187" s="1" customFormat="1" ht="16.5" thickBot="1" x14ac:dyDescent="0.3">
      <c r="A4" s="205" t="s">
        <v>29</v>
      </c>
      <c r="B4" s="212" t="s">
        <v>28</v>
      </c>
      <c r="C4" s="201" t="s">
        <v>283</v>
      </c>
      <c r="D4" s="214"/>
      <c r="E4" s="214"/>
      <c r="F4" s="214"/>
      <c r="G4" s="215"/>
      <c r="H4" s="218" t="s">
        <v>0</v>
      </c>
      <c r="I4" s="219"/>
      <c r="J4" s="219"/>
      <c r="K4" s="219"/>
      <c r="L4" s="219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  <c r="CB4" s="220"/>
      <c r="CC4" s="220"/>
      <c r="CD4" s="220"/>
      <c r="CE4" s="220"/>
      <c r="CF4" s="220"/>
      <c r="CG4" s="220"/>
      <c r="CH4" s="220"/>
      <c r="CI4" s="220"/>
      <c r="CJ4" s="220"/>
      <c r="CK4" s="220"/>
      <c r="CL4" s="220"/>
      <c r="CM4" s="220"/>
      <c r="CN4" s="220"/>
      <c r="CO4" s="220"/>
      <c r="CP4" s="220"/>
      <c r="CQ4" s="220"/>
      <c r="CR4" s="220"/>
      <c r="CS4" s="220"/>
      <c r="CT4" s="220"/>
      <c r="CU4" s="220"/>
      <c r="CV4" s="220"/>
      <c r="CW4" s="220"/>
      <c r="CX4" s="220"/>
      <c r="CY4" s="220"/>
      <c r="CZ4" s="220"/>
      <c r="DA4" s="220"/>
      <c r="DB4" s="220"/>
      <c r="DC4" s="221"/>
      <c r="DD4" s="228" t="s">
        <v>1</v>
      </c>
      <c r="DE4" s="220"/>
      <c r="DF4" s="220"/>
      <c r="DG4" s="220"/>
      <c r="DH4" s="220"/>
      <c r="DI4" s="220"/>
      <c r="DJ4" s="220"/>
      <c r="DK4" s="220"/>
      <c r="DL4" s="220"/>
      <c r="DM4" s="221"/>
      <c r="DN4" s="228" t="s">
        <v>2</v>
      </c>
      <c r="DO4" s="220"/>
      <c r="DP4" s="220"/>
      <c r="DQ4" s="220"/>
      <c r="DR4" s="220"/>
      <c r="DS4" s="220"/>
      <c r="DT4" s="220"/>
      <c r="DU4" s="220"/>
      <c r="DV4" s="220"/>
      <c r="DW4" s="221"/>
      <c r="DX4" s="229" t="s">
        <v>3</v>
      </c>
      <c r="DY4" s="230"/>
      <c r="DZ4" s="230"/>
      <c r="EA4" s="230"/>
      <c r="EB4" s="230"/>
      <c r="EC4" s="230"/>
      <c r="ED4" s="230"/>
      <c r="EE4" s="230"/>
      <c r="EF4" s="230"/>
      <c r="EG4" s="230"/>
      <c r="EH4" s="230"/>
      <c r="EI4" s="230"/>
      <c r="EJ4" s="230"/>
      <c r="EK4" s="230"/>
      <c r="EL4" s="230"/>
      <c r="EM4" s="230"/>
      <c r="EN4" s="230"/>
      <c r="EO4" s="230"/>
      <c r="EP4" s="230"/>
      <c r="EQ4" s="230"/>
      <c r="ER4" s="230"/>
      <c r="ES4" s="230"/>
      <c r="ET4" s="230"/>
      <c r="EU4" s="230"/>
      <c r="EV4" s="230"/>
      <c r="EW4" s="230"/>
      <c r="EX4" s="230"/>
      <c r="EY4" s="230"/>
      <c r="EZ4" s="230"/>
      <c r="FA4" s="230"/>
      <c r="FB4" s="230"/>
      <c r="FC4" s="230"/>
      <c r="FD4" s="230"/>
      <c r="FE4" s="230"/>
      <c r="FF4" s="230"/>
      <c r="FG4" s="230"/>
      <c r="FH4" s="230"/>
      <c r="FI4" s="230"/>
      <c r="FJ4" s="230"/>
      <c r="FK4" s="230"/>
      <c r="FL4" s="230"/>
      <c r="FM4" s="230"/>
      <c r="FN4" s="230"/>
      <c r="FO4" s="230"/>
      <c r="FP4" s="230"/>
      <c r="FQ4" s="230"/>
      <c r="FR4" s="230"/>
      <c r="FS4" s="230"/>
      <c r="FT4" s="230"/>
      <c r="FU4" s="231"/>
      <c r="FV4" s="229" t="s">
        <v>106</v>
      </c>
      <c r="FW4" s="230"/>
      <c r="FX4" s="230"/>
      <c r="FY4" s="230"/>
      <c r="FZ4" s="230"/>
      <c r="GA4" s="230"/>
      <c r="GB4" s="230"/>
      <c r="GC4" s="230"/>
      <c r="GD4" s="230"/>
      <c r="GE4" s="231"/>
    </row>
    <row r="5" spans="1:187" s="12" customFormat="1" x14ac:dyDescent="0.2">
      <c r="A5" s="211"/>
      <c r="B5" s="213"/>
      <c r="C5" s="204"/>
      <c r="D5" s="216"/>
      <c r="E5" s="216"/>
      <c r="F5" s="216"/>
      <c r="G5" s="217"/>
      <c r="H5" s="211" t="s">
        <v>284</v>
      </c>
      <c r="I5" s="226"/>
      <c r="J5" s="226"/>
      <c r="K5" s="226"/>
      <c r="L5" s="232"/>
      <c r="M5" s="205" t="s">
        <v>271</v>
      </c>
      <c r="N5" s="206"/>
      <c r="O5" s="206"/>
      <c r="P5" s="206"/>
      <c r="Q5" s="206"/>
      <c r="R5" s="209" t="s">
        <v>285</v>
      </c>
      <c r="S5" s="209"/>
      <c r="T5" s="209"/>
      <c r="U5" s="209"/>
      <c r="V5" s="210"/>
      <c r="W5" s="205" t="s">
        <v>278</v>
      </c>
      <c r="X5" s="206"/>
      <c r="Y5" s="206"/>
      <c r="Z5" s="206"/>
      <c r="AA5" s="206"/>
      <c r="AB5" s="209" t="s">
        <v>286</v>
      </c>
      <c r="AC5" s="209"/>
      <c r="AD5" s="209"/>
      <c r="AE5" s="209"/>
      <c r="AF5" s="210"/>
      <c r="AG5" s="205" t="s">
        <v>279</v>
      </c>
      <c r="AH5" s="206"/>
      <c r="AI5" s="206"/>
      <c r="AJ5" s="206"/>
      <c r="AK5" s="206"/>
      <c r="AL5" s="209" t="s">
        <v>287</v>
      </c>
      <c r="AM5" s="209"/>
      <c r="AN5" s="209"/>
      <c r="AO5" s="209"/>
      <c r="AP5" s="210"/>
      <c r="AQ5" s="205" t="s">
        <v>272</v>
      </c>
      <c r="AR5" s="206"/>
      <c r="AS5" s="206"/>
      <c r="AT5" s="206"/>
      <c r="AU5" s="206"/>
      <c r="AV5" s="209" t="s">
        <v>288</v>
      </c>
      <c r="AW5" s="206"/>
      <c r="AX5" s="206"/>
      <c r="AY5" s="206"/>
      <c r="AZ5" s="233"/>
      <c r="BA5" s="224" t="s">
        <v>273</v>
      </c>
      <c r="BB5" s="225"/>
      <c r="BC5" s="225"/>
      <c r="BD5" s="225"/>
      <c r="BE5" s="225"/>
      <c r="BF5" s="226" t="s">
        <v>289</v>
      </c>
      <c r="BG5" s="225"/>
      <c r="BH5" s="225"/>
      <c r="BI5" s="225"/>
      <c r="BJ5" s="227"/>
      <c r="BK5" s="205" t="s">
        <v>290</v>
      </c>
      <c r="BL5" s="209"/>
      <c r="BM5" s="209"/>
      <c r="BN5" s="209"/>
      <c r="BO5" s="210"/>
      <c r="BP5" s="205" t="s">
        <v>277</v>
      </c>
      <c r="BQ5" s="209"/>
      <c r="BR5" s="209"/>
      <c r="BS5" s="209"/>
      <c r="BT5" s="209"/>
      <c r="BU5" s="209" t="s">
        <v>291</v>
      </c>
      <c r="BV5" s="209"/>
      <c r="BW5" s="209"/>
      <c r="BX5" s="209"/>
      <c r="BY5" s="210"/>
      <c r="BZ5" s="205" t="s">
        <v>276</v>
      </c>
      <c r="CA5" s="209"/>
      <c r="CB5" s="209"/>
      <c r="CC5" s="209"/>
      <c r="CD5" s="209"/>
      <c r="CE5" s="209" t="s">
        <v>292</v>
      </c>
      <c r="CF5" s="209"/>
      <c r="CG5" s="209"/>
      <c r="CH5" s="209"/>
      <c r="CI5" s="210"/>
      <c r="CJ5" s="205" t="s">
        <v>275</v>
      </c>
      <c r="CK5" s="206"/>
      <c r="CL5" s="206"/>
      <c r="CM5" s="206"/>
      <c r="CN5" s="206"/>
      <c r="CO5" s="209" t="s">
        <v>293</v>
      </c>
      <c r="CP5" s="209"/>
      <c r="CQ5" s="209"/>
      <c r="CR5" s="209"/>
      <c r="CS5" s="210"/>
      <c r="CT5" s="205" t="s">
        <v>274</v>
      </c>
      <c r="CU5" s="206"/>
      <c r="CV5" s="206"/>
      <c r="CW5" s="206"/>
      <c r="CX5" s="206"/>
      <c r="CY5" s="209" t="s">
        <v>294</v>
      </c>
      <c r="CZ5" s="209"/>
      <c r="DA5" s="209"/>
      <c r="DB5" s="209"/>
      <c r="DC5" s="210"/>
      <c r="DD5" s="205" t="s">
        <v>109</v>
      </c>
      <c r="DE5" s="209"/>
      <c r="DF5" s="209"/>
      <c r="DG5" s="209"/>
      <c r="DH5" s="209"/>
      <c r="DI5" s="209" t="s">
        <v>295</v>
      </c>
      <c r="DJ5" s="209"/>
      <c r="DK5" s="209"/>
      <c r="DL5" s="209"/>
      <c r="DM5" s="210"/>
      <c r="DN5" s="205" t="s">
        <v>266</v>
      </c>
      <c r="DO5" s="209"/>
      <c r="DP5" s="209"/>
      <c r="DQ5" s="209"/>
      <c r="DR5" s="209"/>
      <c r="DS5" s="209" t="s">
        <v>295</v>
      </c>
      <c r="DT5" s="209"/>
      <c r="DU5" s="209"/>
      <c r="DV5" s="209"/>
      <c r="DW5" s="222"/>
      <c r="DX5" s="205" t="s">
        <v>296</v>
      </c>
      <c r="DY5" s="209"/>
      <c r="DZ5" s="209"/>
      <c r="EA5" s="209"/>
      <c r="EB5" s="210"/>
      <c r="EC5" s="223" t="s">
        <v>280</v>
      </c>
      <c r="ED5" s="209"/>
      <c r="EE5" s="209"/>
      <c r="EF5" s="209"/>
      <c r="EG5" s="209"/>
      <c r="EH5" s="209" t="s">
        <v>281</v>
      </c>
      <c r="EI5" s="209"/>
      <c r="EJ5" s="209"/>
      <c r="EK5" s="209"/>
      <c r="EL5" s="209"/>
      <c r="EM5" s="209" t="s">
        <v>297</v>
      </c>
      <c r="EN5" s="209"/>
      <c r="EO5" s="209"/>
      <c r="EP5" s="209"/>
      <c r="EQ5" s="210"/>
      <c r="ER5" s="205" t="s">
        <v>272</v>
      </c>
      <c r="ES5" s="209"/>
      <c r="ET5" s="209"/>
      <c r="EU5" s="209"/>
      <c r="EV5" s="209"/>
      <c r="EW5" s="209" t="s">
        <v>107</v>
      </c>
      <c r="EX5" s="209"/>
      <c r="EY5" s="209"/>
      <c r="EZ5" s="209"/>
      <c r="FA5" s="209"/>
      <c r="FB5" s="209" t="s">
        <v>288</v>
      </c>
      <c r="FC5" s="209"/>
      <c r="FD5" s="209"/>
      <c r="FE5" s="209"/>
      <c r="FF5" s="210"/>
      <c r="FG5" s="205" t="s">
        <v>273</v>
      </c>
      <c r="FH5" s="209"/>
      <c r="FI5" s="209"/>
      <c r="FJ5" s="209"/>
      <c r="FK5" s="209"/>
      <c r="FL5" s="209" t="s">
        <v>108</v>
      </c>
      <c r="FM5" s="209"/>
      <c r="FN5" s="209"/>
      <c r="FO5" s="209"/>
      <c r="FP5" s="209"/>
      <c r="FQ5" s="209" t="s">
        <v>289</v>
      </c>
      <c r="FR5" s="209"/>
      <c r="FS5" s="209"/>
      <c r="FT5" s="209"/>
      <c r="FU5" s="210"/>
      <c r="FV5" s="205" t="s">
        <v>105</v>
      </c>
      <c r="FW5" s="209"/>
      <c r="FX5" s="209"/>
      <c r="FY5" s="209"/>
      <c r="FZ5" s="209"/>
      <c r="GA5" s="209" t="s">
        <v>295</v>
      </c>
      <c r="GB5" s="209"/>
      <c r="GC5" s="209"/>
      <c r="GD5" s="209"/>
      <c r="GE5" s="210"/>
    </row>
    <row r="6" spans="1:187" s="1" customFormat="1" x14ac:dyDescent="0.25">
      <c r="A6" s="115" t="s">
        <v>38</v>
      </c>
      <c r="B6" s="114" t="s">
        <v>39</v>
      </c>
      <c r="C6" s="115" t="s">
        <v>40</v>
      </c>
      <c r="D6" s="116" t="s">
        <v>41</v>
      </c>
      <c r="E6" s="116" t="s">
        <v>42</v>
      </c>
      <c r="F6" s="116" t="s">
        <v>43</v>
      </c>
      <c r="G6" s="117" t="s">
        <v>44</v>
      </c>
      <c r="H6" s="115" t="s">
        <v>45</v>
      </c>
      <c r="I6" s="116" t="s">
        <v>46</v>
      </c>
      <c r="J6" s="116" t="s">
        <v>47</v>
      </c>
      <c r="K6" s="116" t="s">
        <v>48</v>
      </c>
      <c r="L6" s="114" t="s">
        <v>49</v>
      </c>
      <c r="M6" s="115" t="s">
        <v>50</v>
      </c>
      <c r="N6" s="116" t="s">
        <v>51</v>
      </c>
      <c r="O6" s="116" t="s">
        <v>52</v>
      </c>
      <c r="P6" s="116" t="s">
        <v>53</v>
      </c>
      <c r="Q6" s="116" t="s">
        <v>54</v>
      </c>
      <c r="R6" s="116" t="s">
        <v>55</v>
      </c>
      <c r="S6" s="116" t="s">
        <v>56</v>
      </c>
      <c r="T6" s="116" t="s">
        <v>57</v>
      </c>
      <c r="U6" s="116" t="s">
        <v>58</v>
      </c>
      <c r="V6" s="117" t="s">
        <v>59</v>
      </c>
      <c r="W6" s="115" t="s">
        <v>60</v>
      </c>
      <c r="X6" s="116" t="s">
        <v>81</v>
      </c>
      <c r="Y6" s="116" t="s">
        <v>82</v>
      </c>
      <c r="Z6" s="116" t="s">
        <v>83</v>
      </c>
      <c r="AA6" s="116" t="s">
        <v>87</v>
      </c>
      <c r="AB6" s="116" t="s">
        <v>88</v>
      </c>
      <c r="AC6" s="116" t="s">
        <v>89</v>
      </c>
      <c r="AD6" s="116" t="s">
        <v>96</v>
      </c>
      <c r="AE6" s="116" t="s">
        <v>97</v>
      </c>
      <c r="AF6" s="117" t="s">
        <v>98</v>
      </c>
      <c r="AG6" s="115" t="s">
        <v>111</v>
      </c>
      <c r="AH6" s="116" t="s">
        <v>112</v>
      </c>
      <c r="AI6" s="116" t="s">
        <v>113</v>
      </c>
      <c r="AJ6" s="116" t="s">
        <v>114</v>
      </c>
      <c r="AK6" s="116" t="s">
        <v>115</v>
      </c>
      <c r="AL6" s="116" t="s">
        <v>116</v>
      </c>
      <c r="AM6" s="116" t="s">
        <v>117</v>
      </c>
      <c r="AN6" s="116" t="s">
        <v>118</v>
      </c>
      <c r="AO6" s="116" t="s">
        <v>119</v>
      </c>
      <c r="AP6" s="117" t="s">
        <v>120</v>
      </c>
      <c r="AQ6" s="115" t="s">
        <v>121</v>
      </c>
      <c r="AR6" s="116" t="s">
        <v>122</v>
      </c>
      <c r="AS6" s="116" t="s">
        <v>123</v>
      </c>
      <c r="AT6" s="116" t="s">
        <v>124</v>
      </c>
      <c r="AU6" s="116" t="s">
        <v>125</v>
      </c>
      <c r="AV6" s="116" t="s">
        <v>126</v>
      </c>
      <c r="AW6" s="116" t="s">
        <v>127</v>
      </c>
      <c r="AX6" s="116" t="s">
        <v>128</v>
      </c>
      <c r="AY6" s="116" t="s">
        <v>129</v>
      </c>
      <c r="AZ6" s="117" t="s">
        <v>130</v>
      </c>
      <c r="BA6" s="91" t="s">
        <v>131</v>
      </c>
      <c r="BB6" s="116" t="s">
        <v>132</v>
      </c>
      <c r="BC6" s="116" t="s">
        <v>133</v>
      </c>
      <c r="BD6" s="116" t="s">
        <v>134</v>
      </c>
      <c r="BE6" s="116" t="s">
        <v>135</v>
      </c>
      <c r="BF6" s="116" t="s">
        <v>136</v>
      </c>
      <c r="BG6" s="116" t="s">
        <v>137</v>
      </c>
      <c r="BH6" s="116" t="s">
        <v>138</v>
      </c>
      <c r="BI6" s="116" t="s">
        <v>139</v>
      </c>
      <c r="BJ6" s="114" t="s">
        <v>140</v>
      </c>
      <c r="BK6" s="115" t="s">
        <v>141</v>
      </c>
      <c r="BL6" s="116" t="s">
        <v>142</v>
      </c>
      <c r="BM6" s="116" t="s">
        <v>143</v>
      </c>
      <c r="BN6" s="116" t="s">
        <v>144</v>
      </c>
      <c r="BO6" s="117" t="s">
        <v>145</v>
      </c>
      <c r="BP6" s="115" t="s">
        <v>146</v>
      </c>
      <c r="BQ6" s="116" t="s">
        <v>147</v>
      </c>
      <c r="BR6" s="116" t="s">
        <v>148</v>
      </c>
      <c r="BS6" s="116" t="s">
        <v>149</v>
      </c>
      <c r="BT6" s="116" t="s">
        <v>150</v>
      </c>
      <c r="BU6" s="116" t="s">
        <v>151</v>
      </c>
      <c r="BV6" s="116" t="s">
        <v>152</v>
      </c>
      <c r="BW6" s="116" t="s">
        <v>153</v>
      </c>
      <c r="BX6" s="116" t="s">
        <v>154</v>
      </c>
      <c r="BY6" s="117" t="s">
        <v>155</v>
      </c>
      <c r="BZ6" s="115" t="s">
        <v>156</v>
      </c>
      <c r="CA6" s="116" t="s">
        <v>157</v>
      </c>
      <c r="CB6" s="116" t="s">
        <v>158</v>
      </c>
      <c r="CC6" s="116" t="s">
        <v>159</v>
      </c>
      <c r="CD6" s="116" t="s">
        <v>160</v>
      </c>
      <c r="CE6" s="116" t="s">
        <v>161</v>
      </c>
      <c r="CF6" s="116" t="s">
        <v>162</v>
      </c>
      <c r="CG6" s="116" t="s">
        <v>163</v>
      </c>
      <c r="CH6" s="116" t="s">
        <v>164</v>
      </c>
      <c r="CI6" s="117" t="s">
        <v>165</v>
      </c>
      <c r="CJ6" s="115" t="s">
        <v>166</v>
      </c>
      <c r="CK6" s="116" t="s">
        <v>167</v>
      </c>
      <c r="CL6" s="116" t="s">
        <v>168</v>
      </c>
      <c r="CM6" s="116" t="s">
        <v>169</v>
      </c>
      <c r="CN6" s="116" t="s">
        <v>170</v>
      </c>
      <c r="CO6" s="116" t="s">
        <v>171</v>
      </c>
      <c r="CP6" s="116" t="s">
        <v>172</v>
      </c>
      <c r="CQ6" s="116" t="s">
        <v>173</v>
      </c>
      <c r="CR6" s="116" t="s">
        <v>174</v>
      </c>
      <c r="CS6" s="117" t="s">
        <v>175</v>
      </c>
      <c r="CT6" s="115" t="s">
        <v>176</v>
      </c>
      <c r="CU6" s="116" t="s">
        <v>177</v>
      </c>
      <c r="CV6" s="116" t="s">
        <v>178</v>
      </c>
      <c r="CW6" s="116" t="s">
        <v>179</v>
      </c>
      <c r="CX6" s="116" t="s">
        <v>180</v>
      </c>
      <c r="CY6" s="116" t="s">
        <v>181</v>
      </c>
      <c r="CZ6" s="116" t="s">
        <v>182</v>
      </c>
      <c r="DA6" s="116" t="s">
        <v>183</v>
      </c>
      <c r="DB6" s="116" t="s">
        <v>184</v>
      </c>
      <c r="DC6" s="117" t="s">
        <v>185</v>
      </c>
      <c r="DD6" s="115" t="s">
        <v>186</v>
      </c>
      <c r="DE6" s="116" t="s">
        <v>187</v>
      </c>
      <c r="DF6" s="116" t="s">
        <v>188</v>
      </c>
      <c r="DG6" s="116" t="s">
        <v>189</v>
      </c>
      <c r="DH6" s="116" t="s">
        <v>190</v>
      </c>
      <c r="DI6" s="116" t="s">
        <v>191</v>
      </c>
      <c r="DJ6" s="116" t="s">
        <v>192</v>
      </c>
      <c r="DK6" s="116" t="s">
        <v>193</v>
      </c>
      <c r="DL6" s="116" t="s">
        <v>194</v>
      </c>
      <c r="DM6" s="117" t="s">
        <v>195</v>
      </c>
      <c r="DN6" s="115" t="s">
        <v>196</v>
      </c>
      <c r="DO6" s="116" t="s">
        <v>197</v>
      </c>
      <c r="DP6" s="116" t="s">
        <v>198</v>
      </c>
      <c r="DQ6" s="116" t="s">
        <v>199</v>
      </c>
      <c r="DR6" s="116" t="s">
        <v>200</v>
      </c>
      <c r="DS6" s="116" t="s">
        <v>201</v>
      </c>
      <c r="DT6" s="116" t="s">
        <v>202</v>
      </c>
      <c r="DU6" s="116" t="s">
        <v>203</v>
      </c>
      <c r="DV6" s="116" t="s">
        <v>204</v>
      </c>
      <c r="DW6" s="114" t="s">
        <v>205</v>
      </c>
      <c r="DX6" s="115" t="s">
        <v>206</v>
      </c>
      <c r="DY6" s="116" t="s">
        <v>207</v>
      </c>
      <c r="DZ6" s="116" t="s">
        <v>208</v>
      </c>
      <c r="EA6" s="116" t="s">
        <v>209</v>
      </c>
      <c r="EB6" s="117" t="s">
        <v>210</v>
      </c>
      <c r="EC6" s="91" t="s">
        <v>211</v>
      </c>
      <c r="ED6" s="116" t="s">
        <v>212</v>
      </c>
      <c r="EE6" s="116" t="s">
        <v>213</v>
      </c>
      <c r="EF6" s="116" t="s">
        <v>214</v>
      </c>
      <c r="EG6" s="116" t="s">
        <v>215</v>
      </c>
      <c r="EH6" s="116" t="s">
        <v>216</v>
      </c>
      <c r="EI6" s="116" t="s">
        <v>217</v>
      </c>
      <c r="EJ6" s="116" t="s">
        <v>218</v>
      </c>
      <c r="EK6" s="116" t="s">
        <v>219</v>
      </c>
      <c r="EL6" s="116" t="s">
        <v>220</v>
      </c>
      <c r="EM6" s="116" t="s">
        <v>221</v>
      </c>
      <c r="EN6" s="116" t="s">
        <v>222</v>
      </c>
      <c r="EO6" s="116" t="s">
        <v>223</v>
      </c>
      <c r="EP6" s="116" t="s">
        <v>224</v>
      </c>
      <c r="EQ6" s="116" t="s">
        <v>225</v>
      </c>
      <c r="ER6" s="116" t="s">
        <v>226</v>
      </c>
      <c r="ES6" s="116" t="s">
        <v>227</v>
      </c>
      <c r="ET6" s="116" t="s">
        <v>228</v>
      </c>
      <c r="EU6" s="116" t="s">
        <v>229</v>
      </c>
      <c r="EV6" s="116" t="s">
        <v>230</v>
      </c>
      <c r="EW6" s="116" t="s">
        <v>231</v>
      </c>
      <c r="EX6" s="116" t="s">
        <v>232</v>
      </c>
      <c r="EY6" s="116" t="s">
        <v>233</v>
      </c>
      <c r="EZ6" s="116" t="s">
        <v>234</v>
      </c>
      <c r="FA6" s="116" t="s">
        <v>235</v>
      </c>
      <c r="FB6" s="116" t="s">
        <v>236</v>
      </c>
      <c r="FC6" s="116" t="s">
        <v>237</v>
      </c>
      <c r="FD6" s="116" t="s">
        <v>238</v>
      </c>
      <c r="FE6" s="116" t="s">
        <v>239</v>
      </c>
      <c r="FF6" s="116" t="s">
        <v>240</v>
      </c>
      <c r="FG6" s="116" t="s">
        <v>241</v>
      </c>
      <c r="FH6" s="116" t="s">
        <v>242</v>
      </c>
      <c r="FI6" s="116" t="s">
        <v>243</v>
      </c>
      <c r="FJ6" s="116" t="s">
        <v>244</v>
      </c>
      <c r="FK6" s="116" t="s">
        <v>245</v>
      </c>
      <c r="FL6" s="116" t="s">
        <v>246</v>
      </c>
      <c r="FM6" s="116" t="s">
        <v>247</v>
      </c>
      <c r="FN6" s="116" t="s">
        <v>248</v>
      </c>
      <c r="FO6" s="116" t="s">
        <v>249</v>
      </c>
      <c r="FP6" s="116" t="s">
        <v>250</v>
      </c>
      <c r="FQ6" s="116" t="s">
        <v>251</v>
      </c>
      <c r="FR6" s="116" t="s">
        <v>252</v>
      </c>
      <c r="FS6" s="116" t="s">
        <v>253</v>
      </c>
      <c r="FT6" s="116" t="s">
        <v>254</v>
      </c>
      <c r="FU6" s="116" t="s">
        <v>255</v>
      </c>
      <c r="FV6" s="116" t="s">
        <v>256</v>
      </c>
      <c r="FW6" s="116" t="s">
        <v>257</v>
      </c>
      <c r="FX6" s="116" t="s">
        <v>258</v>
      </c>
      <c r="FY6" s="116" t="s">
        <v>259</v>
      </c>
      <c r="FZ6" s="116" t="s">
        <v>260</v>
      </c>
      <c r="GA6" s="116" t="s">
        <v>261</v>
      </c>
      <c r="GB6" s="116" t="s">
        <v>262</v>
      </c>
      <c r="GC6" s="116" t="s">
        <v>263</v>
      </c>
      <c r="GD6" s="116" t="s">
        <v>264</v>
      </c>
      <c r="GE6" s="11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x14ac:dyDescent="0.25">
      <c r="A8" s="201">
        <v>1</v>
      </c>
      <c r="B8" s="25" t="s">
        <v>5</v>
      </c>
      <c r="C8" s="89">
        <f>D8+E8+F8+G8</f>
        <v>198391232</v>
      </c>
      <c r="D8" s="118">
        <f t="shared" ref="D8:D44" si="0">I8+DJ8+DT8+DY8+GB8</f>
        <v>48417346</v>
      </c>
      <c r="E8" s="119">
        <f t="shared" ref="E8:E44" si="1">J8+DK8+DU8+DZ8+GC8</f>
        <v>37725125</v>
      </c>
      <c r="F8" s="119">
        <f t="shared" ref="F8:F44" si="2">K8+DL8+DV8+EA8+GD8</f>
        <v>53352302</v>
      </c>
      <c r="G8" s="120">
        <f t="shared" ref="G8:G44" si="3">L8+DM8+DW8+EB8+GE8</f>
        <v>58896459</v>
      </c>
      <c r="H8" s="64">
        <f>I8+J8+K8+L8</f>
        <v>54703321</v>
      </c>
      <c r="I8" s="14">
        <f>S8+AC8+AM8+AW8+BG8+BL8</f>
        <v>8319589</v>
      </c>
      <c r="J8" s="14">
        <f>T8+AD8+AN8+AX8+BH8+BM8</f>
        <v>13662880</v>
      </c>
      <c r="K8" s="14">
        <f>U8+AE8+AO8+AY8+BI8+BN8</f>
        <v>16360425</v>
      </c>
      <c r="L8" s="2">
        <f>V8+AF8+AP8+AZ8+BJ8+BO8</f>
        <v>16360427</v>
      </c>
      <c r="M8" s="85">
        <v>59107</v>
      </c>
      <c r="N8" s="14">
        <v>12552</v>
      </c>
      <c r="O8" s="14">
        <v>7628</v>
      </c>
      <c r="P8" s="14">
        <v>19463</v>
      </c>
      <c r="Q8" s="14">
        <v>19464</v>
      </c>
      <c r="R8" s="14">
        <v>31138179</v>
      </c>
      <c r="S8" s="14">
        <v>3914755</v>
      </c>
      <c r="T8" s="14">
        <v>7962600</v>
      </c>
      <c r="U8" s="14">
        <v>9630412</v>
      </c>
      <c r="V8" s="2">
        <v>9630412</v>
      </c>
      <c r="W8" s="64">
        <v>28</v>
      </c>
      <c r="X8" s="14">
        <v>17</v>
      </c>
      <c r="Y8" s="14">
        <v>11</v>
      </c>
      <c r="Z8" s="14">
        <v>0</v>
      </c>
      <c r="AA8" s="14">
        <v>0</v>
      </c>
      <c r="AB8" s="14">
        <v>28087</v>
      </c>
      <c r="AC8" s="14">
        <v>20298</v>
      </c>
      <c r="AD8" s="14">
        <v>7789</v>
      </c>
      <c r="AE8" s="14">
        <v>0</v>
      </c>
      <c r="AF8" s="2">
        <v>0</v>
      </c>
      <c r="AG8" s="64">
        <v>283</v>
      </c>
      <c r="AH8" s="14">
        <v>241</v>
      </c>
      <c r="AI8" s="14">
        <v>42</v>
      </c>
      <c r="AJ8" s="14">
        <v>0</v>
      </c>
      <c r="AK8" s="14">
        <v>0</v>
      </c>
      <c r="AL8" s="14">
        <v>487306</v>
      </c>
      <c r="AM8" s="14">
        <v>438485</v>
      </c>
      <c r="AN8" s="14">
        <v>48821</v>
      </c>
      <c r="AO8" s="14">
        <v>0</v>
      </c>
      <c r="AP8" s="2">
        <v>0</v>
      </c>
      <c r="AQ8" s="64">
        <v>4953</v>
      </c>
      <c r="AR8" s="14">
        <v>1211</v>
      </c>
      <c r="AS8" s="14">
        <v>942</v>
      </c>
      <c r="AT8" s="14">
        <v>1400</v>
      </c>
      <c r="AU8" s="14">
        <v>1400</v>
      </c>
      <c r="AV8" s="14">
        <v>4826495</v>
      </c>
      <c r="AW8" s="14">
        <v>1173268</v>
      </c>
      <c r="AX8" s="14">
        <v>917847</v>
      </c>
      <c r="AY8" s="14">
        <v>1367690</v>
      </c>
      <c r="AZ8" s="2">
        <v>1367690</v>
      </c>
      <c r="BA8" s="85">
        <v>13498</v>
      </c>
      <c r="BB8" s="14">
        <v>3567</v>
      </c>
      <c r="BC8" s="14">
        <v>1976</v>
      </c>
      <c r="BD8" s="14">
        <v>3977</v>
      </c>
      <c r="BE8" s="14">
        <v>3978</v>
      </c>
      <c r="BF8" s="14">
        <v>17340863</v>
      </c>
      <c r="BG8" s="14">
        <v>2630970</v>
      </c>
      <c r="BH8" s="14">
        <v>4478964</v>
      </c>
      <c r="BI8" s="14">
        <v>5115464</v>
      </c>
      <c r="BJ8" s="95">
        <v>5115465</v>
      </c>
      <c r="BK8" s="64">
        <f>BL8+BM8+BN8+BO8</f>
        <v>882391</v>
      </c>
      <c r="BL8" s="106">
        <f>BV8+CF8+CP8+CZ8</f>
        <v>141813</v>
      </c>
      <c r="BM8" s="106">
        <f t="shared" ref="BM8" si="4">BW8+CG8+CQ8+DA8</f>
        <v>246859</v>
      </c>
      <c r="BN8" s="106">
        <f t="shared" ref="BN8" si="5">BX8+CH8+CR8+DB8</f>
        <v>246859</v>
      </c>
      <c r="BO8" s="107">
        <f t="shared" ref="BO8" si="6">BY8+CI8+CS8+DC8</f>
        <v>246860</v>
      </c>
      <c r="BP8" s="85">
        <v>268</v>
      </c>
      <c r="BQ8" s="14">
        <v>4</v>
      </c>
      <c r="BR8" s="14">
        <v>30</v>
      </c>
      <c r="BS8" s="14">
        <v>117</v>
      </c>
      <c r="BT8" s="14">
        <v>117</v>
      </c>
      <c r="BU8" s="14">
        <v>562992</v>
      </c>
      <c r="BV8" s="14">
        <v>90503</v>
      </c>
      <c r="BW8" s="14">
        <v>157496</v>
      </c>
      <c r="BX8" s="14">
        <v>157496</v>
      </c>
      <c r="BY8" s="95">
        <v>157497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41</v>
      </c>
      <c r="CU8" s="14">
        <v>11</v>
      </c>
      <c r="CV8" s="14">
        <v>8</v>
      </c>
      <c r="CW8" s="14">
        <v>11</v>
      </c>
      <c r="CX8" s="14">
        <v>11</v>
      </c>
      <c r="CY8" s="14">
        <v>319399</v>
      </c>
      <c r="CZ8" s="14">
        <v>51310</v>
      </c>
      <c r="DA8" s="14">
        <v>89363</v>
      </c>
      <c r="DB8" s="14">
        <v>89363</v>
      </c>
      <c r="DC8" s="2">
        <v>89363</v>
      </c>
      <c r="DD8" s="85">
        <v>2977</v>
      </c>
      <c r="DE8" s="14">
        <v>865</v>
      </c>
      <c r="DF8" s="14">
        <v>504</v>
      </c>
      <c r="DG8" s="14">
        <v>794</v>
      </c>
      <c r="DH8" s="14">
        <v>814</v>
      </c>
      <c r="DI8" s="14">
        <v>121689924</v>
      </c>
      <c r="DJ8" s="14">
        <v>34661349</v>
      </c>
      <c r="DK8" s="14">
        <v>21644609</v>
      </c>
      <c r="DL8" s="14">
        <v>31370614</v>
      </c>
      <c r="DM8" s="2">
        <v>34013352</v>
      </c>
      <c r="DN8" s="64">
        <v>1287</v>
      </c>
      <c r="DO8" s="14">
        <v>322</v>
      </c>
      <c r="DP8" s="14">
        <v>136</v>
      </c>
      <c r="DQ8" s="14">
        <v>322</v>
      </c>
      <c r="DR8" s="14">
        <v>507</v>
      </c>
      <c r="DS8" s="14">
        <v>19303724</v>
      </c>
      <c r="DT8" s="14">
        <v>4741836</v>
      </c>
      <c r="DU8" s="14">
        <v>1980557</v>
      </c>
      <c r="DV8" s="14">
        <v>4839957</v>
      </c>
      <c r="DW8" s="95">
        <v>7741374</v>
      </c>
      <c r="DX8" s="64">
        <f>DY8+DZ8+EB8+EA8</f>
        <v>2694263</v>
      </c>
      <c r="DY8" s="14">
        <f>EN8+FC8+FR8</f>
        <v>694572</v>
      </c>
      <c r="DZ8" s="14">
        <f>EO8+FD8+FS8</f>
        <v>437079</v>
      </c>
      <c r="EA8" s="14">
        <f>EP8+FE8+FT8</f>
        <v>781306</v>
      </c>
      <c r="EB8" s="2">
        <f>EQ8+FF8+FU8</f>
        <v>781306</v>
      </c>
      <c r="EC8" s="85">
        <v>2161</v>
      </c>
      <c r="ED8" s="14">
        <v>619</v>
      </c>
      <c r="EE8" s="14">
        <v>305</v>
      </c>
      <c r="EF8" s="14">
        <v>619</v>
      </c>
      <c r="EG8" s="14">
        <v>618</v>
      </c>
      <c r="EH8" s="14">
        <v>10340</v>
      </c>
      <c r="EI8" s="14">
        <v>2980</v>
      </c>
      <c r="EJ8" s="14">
        <v>1873</v>
      </c>
      <c r="EK8" s="14">
        <v>2743</v>
      </c>
      <c r="EL8" s="14">
        <v>2744</v>
      </c>
      <c r="EM8" s="14">
        <v>2694263</v>
      </c>
      <c r="EN8" s="14">
        <v>694572</v>
      </c>
      <c r="EO8" s="14">
        <v>437079</v>
      </c>
      <c r="EP8" s="14">
        <v>781306</v>
      </c>
      <c r="EQ8" s="2">
        <v>781306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x14ac:dyDescent="0.25">
      <c r="A9" s="204"/>
      <c r="B9" s="128" t="s">
        <v>110</v>
      </c>
      <c r="C9" s="88">
        <f t="shared" ref="C9:C87" si="7">D9+E9+F9+G9</f>
        <v>1713499</v>
      </c>
      <c r="D9" s="52">
        <f t="shared" si="0"/>
        <v>0</v>
      </c>
      <c r="E9" s="6">
        <f t="shared" si="1"/>
        <v>0</v>
      </c>
      <c r="F9" s="6">
        <f t="shared" si="2"/>
        <v>856749</v>
      </c>
      <c r="G9" s="96">
        <f t="shared" si="3"/>
        <v>856750</v>
      </c>
      <c r="H9" s="52">
        <f t="shared" ref="H9:H87" si="8">I9+J9+K9+L9</f>
        <v>0</v>
      </c>
      <c r="I9" s="6">
        <f t="shared" ref="I9:I87" si="9">S9+AC9+AM9+AW9+BG9+BL9</f>
        <v>0</v>
      </c>
      <c r="J9" s="6">
        <f t="shared" ref="J9:J87" si="10">T9+AD9+AN9+AX9+BH9+BM9</f>
        <v>0</v>
      </c>
      <c r="K9" s="6">
        <f t="shared" ref="K9:K87" si="11">U9+AE9+AO9+AY9+BI9+BN9</f>
        <v>0</v>
      </c>
      <c r="L9" s="3">
        <f t="shared" ref="L9:L87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18</v>
      </c>
      <c r="DE9" s="6">
        <v>0</v>
      </c>
      <c r="DF9" s="6">
        <v>0</v>
      </c>
      <c r="DG9" s="6">
        <v>9</v>
      </c>
      <c r="DH9" s="6">
        <v>9</v>
      </c>
      <c r="DI9" s="6">
        <v>1713499</v>
      </c>
      <c r="DJ9" s="6">
        <v>0</v>
      </c>
      <c r="DK9" s="6">
        <v>0</v>
      </c>
      <c r="DL9" s="6">
        <v>856749</v>
      </c>
      <c r="DM9" s="3">
        <v>856750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x14ac:dyDescent="0.25">
      <c r="A10" s="204"/>
      <c r="B10" s="27" t="s">
        <v>357</v>
      </c>
      <c r="C10" s="88">
        <f t="shared" ref="C10" si="13">D10+E10+F10+G10</f>
        <v>528334</v>
      </c>
      <c r="D10" s="52">
        <f t="shared" ref="D10" si="14">I10+DJ10+DT10+DY10+GB10</f>
        <v>0</v>
      </c>
      <c r="E10" s="191">
        <f t="shared" ref="E10" si="15">J10+DK10+DU10+DZ10+GC10</f>
        <v>76553</v>
      </c>
      <c r="F10" s="191">
        <f t="shared" ref="F10" si="16">K10+DL10+DV10+EA10+GD10</f>
        <v>187131</v>
      </c>
      <c r="G10" s="194">
        <f t="shared" ref="G10" si="17">L10+DM10+DW10+EB10+GE10</f>
        <v>264650</v>
      </c>
      <c r="H10" s="52">
        <f t="shared" ref="H10" si="18">I10+J10+K10+L10</f>
        <v>528334</v>
      </c>
      <c r="I10" s="191">
        <f t="shared" ref="I10" si="19">S10+AC10+AM10+AW10+BG10+BL10</f>
        <v>0</v>
      </c>
      <c r="J10" s="191">
        <f t="shared" ref="J10" si="20">T10+AD10+AN10+AX10+BH10+BM10</f>
        <v>76553</v>
      </c>
      <c r="K10" s="191">
        <f t="shared" ref="K10" si="21">U10+AE10+AO10+AY10+BI10+BN10</f>
        <v>187131</v>
      </c>
      <c r="L10" s="3">
        <f t="shared" ref="L10" si="22">V10+AF10+AP10+AZ10+BJ10+BO10</f>
        <v>264650</v>
      </c>
      <c r="M10" s="81"/>
      <c r="N10" s="191"/>
      <c r="O10" s="191"/>
      <c r="P10" s="191"/>
      <c r="Q10" s="191"/>
      <c r="R10" s="191"/>
      <c r="S10" s="191"/>
      <c r="T10" s="191"/>
      <c r="U10" s="191"/>
      <c r="V10" s="3"/>
      <c r="W10" s="52"/>
      <c r="X10" s="191"/>
      <c r="Y10" s="191"/>
      <c r="Z10" s="191"/>
      <c r="AA10" s="191"/>
      <c r="AB10" s="191"/>
      <c r="AC10" s="191"/>
      <c r="AD10" s="191"/>
      <c r="AE10" s="191"/>
      <c r="AF10" s="3"/>
      <c r="AG10" s="52"/>
      <c r="AH10" s="191"/>
      <c r="AI10" s="191"/>
      <c r="AJ10" s="191"/>
      <c r="AK10" s="191"/>
      <c r="AL10" s="191"/>
      <c r="AM10" s="191"/>
      <c r="AN10" s="191"/>
      <c r="AO10" s="191"/>
      <c r="AP10" s="3"/>
      <c r="AQ10" s="52"/>
      <c r="AR10" s="191"/>
      <c r="AS10" s="191"/>
      <c r="AT10" s="191"/>
      <c r="AU10" s="191"/>
      <c r="AV10" s="191"/>
      <c r="AW10" s="191"/>
      <c r="AX10" s="191"/>
      <c r="AY10" s="191"/>
      <c r="AZ10" s="3"/>
      <c r="BA10" s="81">
        <v>5500</v>
      </c>
      <c r="BB10" s="191">
        <v>0</v>
      </c>
      <c r="BC10" s="191">
        <v>1271</v>
      </c>
      <c r="BD10" s="191">
        <v>1729</v>
      </c>
      <c r="BE10" s="191">
        <v>2500</v>
      </c>
      <c r="BF10" s="191">
        <v>528334</v>
      </c>
      <c r="BG10" s="191">
        <v>0</v>
      </c>
      <c r="BH10" s="191">
        <v>76553</v>
      </c>
      <c r="BI10" s="191">
        <v>187131</v>
      </c>
      <c r="BJ10" s="194">
        <v>264650</v>
      </c>
      <c r="BK10" s="52"/>
      <c r="BL10" s="8"/>
      <c r="BM10" s="8"/>
      <c r="BN10" s="8"/>
      <c r="BO10" s="50"/>
      <c r="BP10" s="81"/>
      <c r="BQ10" s="191"/>
      <c r="BR10" s="191"/>
      <c r="BS10" s="191"/>
      <c r="BT10" s="191"/>
      <c r="BU10" s="191"/>
      <c r="BV10" s="191"/>
      <c r="BW10" s="191"/>
      <c r="BX10" s="191"/>
      <c r="BY10" s="194"/>
      <c r="BZ10" s="52"/>
      <c r="CA10" s="191"/>
      <c r="CB10" s="191"/>
      <c r="CC10" s="191"/>
      <c r="CD10" s="191"/>
      <c r="CE10" s="191"/>
      <c r="CF10" s="191"/>
      <c r="CG10" s="191"/>
      <c r="CH10" s="191"/>
      <c r="CI10" s="3"/>
      <c r="CJ10" s="81"/>
      <c r="CK10" s="191"/>
      <c r="CL10" s="191"/>
      <c r="CM10" s="191"/>
      <c r="CN10" s="191"/>
      <c r="CO10" s="191"/>
      <c r="CP10" s="191"/>
      <c r="CQ10" s="191"/>
      <c r="CR10" s="191"/>
      <c r="CS10" s="194"/>
      <c r="CT10" s="52"/>
      <c r="CU10" s="191"/>
      <c r="CV10" s="191"/>
      <c r="CW10" s="191"/>
      <c r="CX10" s="191"/>
      <c r="CY10" s="191"/>
      <c r="CZ10" s="191"/>
      <c r="DA10" s="191"/>
      <c r="DB10" s="191"/>
      <c r="DC10" s="3"/>
      <c r="DD10" s="81"/>
      <c r="DE10" s="191"/>
      <c r="DF10" s="191"/>
      <c r="DG10" s="191"/>
      <c r="DH10" s="191"/>
      <c r="DI10" s="191"/>
      <c r="DJ10" s="191"/>
      <c r="DK10" s="191"/>
      <c r="DL10" s="191"/>
      <c r="DM10" s="3"/>
      <c r="DN10" s="52"/>
      <c r="DO10" s="191"/>
      <c r="DP10" s="191"/>
      <c r="DQ10" s="191"/>
      <c r="DR10" s="191"/>
      <c r="DS10" s="191"/>
      <c r="DT10" s="191"/>
      <c r="DU10" s="191"/>
      <c r="DV10" s="191"/>
      <c r="DW10" s="194"/>
      <c r="DX10" s="52"/>
      <c r="DY10" s="191"/>
      <c r="DZ10" s="191"/>
      <c r="EA10" s="191"/>
      <c r="EB10" s="3"/>
      <c r="EC10" s="81"/>
      <c r="ED10" s="191"/>
      <c r="EE10" s="191"/>
      <c r="EF10" s="191"/>
      <c r="EG10" s="191"/>
      <c r="EH10" s="191"/>
      <c r="EI10" s="191"/>
      <c r="EJ10" s="191"/>
      <c r="EK10" s="191"/>
      <c r="EL10" s="191"/>
      <c r="EM10" s="191"/>
      <c r="EN10" s="191"/>
      <c r="EO10" s="191"/>
      <c r="EP10" s="191"/>
      <c r="EQ10" s="3"/>
      <c r="ER10" s="52"/>
      <c r="ES10" s="191"/>
      <c r="ET10" s="191"/>
      <c r="EU10" s="191"/>
      <c r="EV10" s="191"/>
      <c r="EW10" s="191"/>
      <c r="EX10" s="191"/>
      <c r="EY10" s="191"/>
      <c r="EZ10" s="191"/>
      <c r="FA10" s="191"/>
      <c r="FB10" s="191"/>
      <c r="FC10" s="191"/>
      <c r="FD10" s="191"/>
      <c r="FE10" s="191"/>
      <c r="FF10" s="3"/>
      <c r="FG10" s="81"/>
      <c r="FH10" s="191"/>
      <c r="FI10" s="191"/>
      <c r="FJ10" s="191"/>
      <c r="FK10" s="191"/>
      <c r="FL10" s="191"/>
      <c r="FM10" s="191"/>
      <c r="FN10" s="191"/>
      <c r="FO10" s="191"/>
      <c r="FP10" s="191"/>
      <c r="FQ10" s="191"/>
      <c r="FR10" s="191"/>
      <c r="FS10" s="191"/>
      <c r="FT10" s="191"/>
      <c r="FU10" s="194"/>
      <c r="FV10" s="52"/>
      <c r="FW10" s="8"/>
      <c r="FX10" s="8"/>
      <c r="FY10" s="8"/>
      <c r="FZ10" s="8"/>
      <c r="GA10" s="191"/>
      <c r="GB10" s="8"/>
      <c r="GC10" s="8"/>
      <c r="GD10" s="8"/>
      <c r="GE10" s="50"/>
    </row>
    <row r="11" spans="1:187" s="1" customFormat="1" x14ac:dyDescent="0.25">
      <c r="A11" s="204"/>
      <c r="B11" s="27" t="s">
        <v>95</v>
      </c>
      <c r="C11" s="88">
        <f t="shared" si="7"/>
        <v>1311891</v>
      </c>
      <c r="D11" s="52">
        <f t="shared" si="0"/>
        <v>0</v>
      </c>
      <c r="E11" s="6">
        <f t="shared" si="1"/>
        <v>0</v>
      </c>
      <c r="F11" s="6">
        <f t="shared" si="2"/>
        <v>655874</v>
      </c>
      <c r="G11" s="96">
        <f t="shared" si="3"/>
        <v>656017</v>
      </c>
      <c r="H11" s="52">
        <f t="shared" si="8"/>
        <v>1311891</v>
      </c>
      <c r="I11" s="6">
        <f t="shared" si="9"/>
        <v>0</v>
      </c>
      <c r="J11" s="6">
        <f t="shared" si="10"/>
        <v>0</v>
      </c>
      <c r="K11" s="6">
        <f t="shared" si="11"/>
        <v>655874</v>
      </c>
      <c r="L11" s="3">
        <f t="shared" si="12"/>
        <v>656017</v>
      </c>
      <c r="M11" s="81"/>
      <c r="N11" s="6"/>
      <c r="O11" s="6"/>
      <c r="P11" s="6"/>
      <c r="Q11" s="6"/>
      <c r="R11" s="6"/>
      <c r="S11" s="6"/>
      <c r="T11" s="6"/>
      <c r="U11" s="6"/>
      <c r="V11" s="3"/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>
        <v>9151</v>
      </c>
      <c r="BB11" s="6">
        <v>0</v>
      </c>
      <c r="BC11" s="6">
        <v>0</v>
      </c>
      <c r="BD11" s="6">
        <v>4575</v>
      </c>
      <c r="BE11" s="6">
        <v>4576</v>
      </c>
      <c r="BF11" s="6">
        <v>1311891</v>
      </c>
      <c r="BG11" s="6">
        <v>0</v>
      </c>
      <c r="BH11" s="6">
        <v>0</v>
      </c>
      <c r="BI11" s="6">
        <v>655874</v>
      </c>
      <c r="BJ11" s="96">
        <v>656017</v>
      </c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04"/>
      <c r="B12" s="27" t="s">
        <v>69</v>
      </c>
      <c r="C12" s="88">
        <f t="shared" si="7"/>
        <v>728838</v>
      </c>
      <c r="D12" s="52">
        <f t="shared" si="0"/>
        <v>170759</v>
      </c>
      <c r="E12" s="6">
        <f t="shared" si="1"/>
        <v>34224</v>
      </c>
      <c r="F12" s="6">
        <f t="shared" si="2"/>
        <v>261927</v>
      </c>
      <c r="G12" s="96">
        <f t="shared" si="3"/>
        <v>261928</v>
      </c>
      <c r="H12" s="52">
        <f t="shared" si="8"/>
        <v>728838</v>
      </c>
      <c r="I12" s="6">
        <f t="shared" si="9"/>
        <v>170759</v>
      </c>
      <c r="J12" s="6">
        <f t="shared" si="10"/>
        <v>34224</v>
      </c>
      <c r="K12" s="6">
        <f t="shared" si="11"/>
        <v>261927</v>
      </c>
      <c r="L12" s="3">
        <f t="shared" si="12"/>
        <v>261928</v>
      </c>
      <c r="M12" s="81">
        <v>8920</v>
      </c>
      <c r="N12" s="6">
        <v>2277</v>
      </c>
      <c r="O12" s="6">
        <v>463</v>
      </c>
      <c r="P12" s="6">
        <v>3085</v>
      </c>
      <c r="Q12" s="6">
        <v>3095</v>
      </c>
      <c r="R12" s="6">
        <v>728838</v>
      </c>
      <c r="S12" s="6">
        <v>170759</v>
      </c>
      <c r="T12" s="6">
        <v>34224</v>
      </c>
      <c r="U12" s="6">
        <v>261927</v>
      </c>
      <c r="V12" s="3">
        <v>261928</v>
      </c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/>
      <c r="BB12" s="6"/>
      <c r="BC12" s="6"/>
      <c r="BD12" s="6"/>
      <c r="BE12" s="6"/>
      <c r="BF12" s="6"/>
      <c r="BG12" s="6"/>
      <c r="BH12" s="6"/>
      <c r="BI12" s="6"/>
      <c r="BJ12" s="96"/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04"/>
      <c r="B13" s="27" t="s">
        <v>91</v>
      </c>
      <c r="C13" s="88">
        <f t="shared" si="7"/>
        <v>96206</v>
      </c>
      <c r="D13" s="52">
        <f t="shared" si="0"/>
        <v>0</v>
      </c>
      <c r="E13" s="6">
        <f t="shared" si="1"/>
        <v>0</v>
      </c>
      <c r="F13" s="6">
        <f t="shared" si="2"/>
        <v>48103</v>
      </c>
      <c r="G13" s="96">
        <f t="shared" si="3"/>
        <v>48103</v>
      </c>
      <c r="H13" s="52">
        <f t="shared" si="8"/>
        <v>96206</v>
      </c>
      <c r="I13" s="6">
        <f t="shared" si="9"/>
        <v>0</v>
      </c>
      <c r="J13" s="6">
        <f t="shared" si="10"/>
        <v>0</v>
      </c>
      <c r="K13" s="6">
        <f t="shared" si="11"/>
        <v>48103</v>
      </c>
      <c r="L13" s="3">
        <f t="shared" si="12"/>
        <v>48103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262</v>
      </c>
      <c r="BB13" s="6">
        <v>0</v>
      </c>
      <c r="BC13" s="6">
        <v>0</v>
      </c>
      <c r="BD13" s="6">
        <v>131</v>
      </c>
      <c r="BE13" s="6">
        <v>131</v>
      </c>
      <c r="BF13" s="6">
        <v>96206</v>
      </c>
      <c r="BG13" s="6">
        <v>0</v>
      </c>
      <c r="BH13" s="6">
        <v>0</v>
      </c>
      <c r="BI13" s="6">
        <v>48103</v>
      </c>
      <c r="BJ13" s="96">
        <v>48103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x14ac:dyDescent="0.25">
      <c r="A14" s="204"/>
      <c r="B14" s="27" t="s">
        <v>76</v>
      </c>
      <c r="C14" s="88">
        <f t="shared" si="7"/>
        <v>38555</v>
      </c>
      <c r="D14" s="52">
        <f t="shared" si="0"/>
        <v>0</v>
      </c>
      <c r="E14" s="6">
        <f t="shared" si="1"/>
        <v>0</v>
      </c>
      <c r="F14" s="6">
        <f t="shared" si="2"/>
        <v>19094</v>
      </c>
      <c r="G14" s="96">
        <f t="shared" si="3"/>
        <v>19461</v>
      </c>
      <c r="H14" s="55">
        <f t="shared" si="8"/>
        <v>38555</v>
      </c>
      <c r="I14" s="49">
        <f t="shared" si="9"/>
        <v>0</v>
      </c>
      <c r="J14" s="49">
        <f t="shared" si="10"/>
        <v>0</v>
      </c>
      <c r="K14" s="49">
        <f t="shared" si="11"/>
        <v>19094</v>
      </c>
      <c r="L14" s="24">
        <f t="shared" si="12"/>
        <v>19461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105</v>
      </c>
      <c r="BB14" s="6">
        <v>0</v>
      </c>
      <c r="BC14" s="6">
        <v>0</v>
      </c>
      <c r="BD14" s="6">
        <v>52</v>
      </c>
      <c r="BE14" s="6">
        <v>53</v>
      </c>
      <c r="BF14" s="6">
        <v>38555</v>
      </c>
      <c r="BG14" s="6">
        <v>0</v>
      </c>
      <c r="BH14" s="6">
        <v>0</v>
      </c>
      <c r="BI14" s="6">
        <v>19094</v>
      </c>
      <c r="BJ14" s="96">
        <v>19461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47.25" x14ac:dyDescent="0.25">
      <c r="A15" s="204"/>
      <c r="B15" s="195" t="s">
        <v>92</v>
      </c>
      <c r="C15" s="88">
        <f t="shared" ref="C15:C17" si="23">D15+E15+F15+G15</f>
        <v>8023</v>
      </c>
      <c r="D15" s="52">
        <f t="shared" ref="D15:D17" si="24">I15+DJ15+DT15+DY15+GB15</f>
        <v>1605</v>
      </c>
      <c r="E15" s="191">
        <f t="shared" ref="E15:E17" si="25">J15+DK15+DU15+DZ15+GC15</f>
        <v>1070</v>
      </c>
      <c r="F15" s="191">
        <f t="shared" ref="F15:F17" si="26">K15+DL15+DV15+EA15+GD15</f>
        <v>2674</v>
      </c>
      <c r="G15" s="194">
        <f t="shared" ref="G15:G17" si="27">L15+DM15+DW15+EB15+GE15</f>
        <v>2674</v>
      </c>
      <c r="H15" s="55">
        <f t="shared" ref="H15:H17" si="28">I15+J15+K15+L15</f>
        <v>8023</v>
      </c>
      <c r="I15" s="193">
        <f t="shared" ref="I15:I17" si="29">S15+AC15+AM15+AW15+BG15+BL15</f>
        <v>1605</v>
      </c>
      <c r="J15" s="193">
        <f t="shared" ref="J15:J17" si="30">T15+AD15+AN15+AX15+BH15+BM15</f>
        <v>1070</v>
      </c>
      <c r="K15" s="193">
        <f t="shared" ref="K15:K17" si="31">U15+AE15+AO15+AY15+BI15+BN15</f>
        <v>2674</v>
      </c>
      <c r="L15" s="192">
        <f t="shared" ref="L15:L17" si="32">V15+AF15+AP15+AZ15+BJ15+BO15</f>
        <v>2674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15</v>
      </c>
      <c r="BB15" s="191">
        <v>3</v>
      </c>
      <c r="BC15" s="191">
        <v>2</v>
      </c>
      <c r="BD15" s="191">
        <v>5</v>
      </c>
      <c r="BE15" s="191">
        <v>5</v>
      </c>
      <c r="BF15" s="191">
        <v>8023</v>
      </c>
      <c r="BG15" s="6">
        <v>1605</v>
      </c>
      <c r="BH15" s="6">
        <v>1070</v>
      </c>
      <c r="BI15" s="6">
        <v>2674</v>
      </c>
      <c r="BJ15" s="96">
        <v>2674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ht="31.5" x14ac:dyDescent="0.25">
      <c r="A16" s="204"/>
      <c r="B16" s="195" t="s">
        <v>93</v>
      </c>
      <c r="C16" s="88">
        <f t="shared" si="23"/>
        <v>25674</v>
      </c>
      <c r="D16" s="52">
        <f t="shared" si="24"/>
        <v>4279</v>
      </c>
      <c r="E16" s="191">
        <f t="shared" si="25"/>
        <v>2139</v>
      </c>
      <c r="F16" s="191">
        <f t="shared" si="26"/>
        <v>9628</v>
      </c>
      <c r="G16" s="194">
        <f t="shared" si="27"/>
        <v>9628</v>
      </c>
      <c r="H16" s="55">
        <f t="shared" si="28"/>
        <v>25674</v>
      </c>
      <c r="I16" s="193">
        <f t="shared" si="29"/>
        <v>4279</v>
      </c>
      <c r="J16" s="193">
        <f t="shared" si="30"/>
        <v>2139</v>
      </c>
      <c r="K16" s="193">
        <f t="shared" si="31"/>
        <v>9628</v>
      </c>
      <c r="L16" s="192">
        <f t="shared" si="32"/>
        <v>9628</v>
      </c>
      <c r="M16" s="81"/>
      <c r="N16" s="6"/>
      <c r="O16" s="6"/>
      <c r="P16" s="6"/>
      <c r="Q16" s="6"/>
      <c r="R16" s="6"/>
      <c r="S16" s="6"/>
      <c r="T16" s="6"/>
      <c r="U16" s="6"/>
      <c r="V16" s="3"/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>
        <v>48</v>
      </c>
      <c r="BB16" s="191">
        <v>8</v>
      </c>
      <c r="BC16" s="191">
        <v>4</v>
      </c>
      <c r="BD16" s="191">
        <v>18</v>
      </c>
      <c r="BE16" s="191">
        <v>18</v>
      </c>
      <c r="BF16" s="191">
        <v>25674</v>
      </c>
      <c r="BG16" s="6">
        <v>4279</v>
      </c>
      <c r="BH16" s="6">
        <v>2139</v>
      </c>
      <c r="BI16" s="6">
        <v>9628</v>
      </c>
      <c r="BJ16" s="96">
        <v>9628</v>
      </c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04"/>
      <c r="B17" s="27" t="s">
        <v>356</v>
      </c>
      <c r="C17" s="88">
        <f t="shared" si="23"/>
        <v>308962</v>
      </c>
      <c r="D17" s="52">
        <f t="shared" si="24"/>
        <v>15184</v>
      </c>
      <c r="E17" s="191">
        <f t="shared" si="25"/>
        <v>4980</v>
      </c>
      <c r="F17" s="191">
        <f t="shared" si="26"/>
        <v>110502</v>
      </c>
      <c r="G17" s="194">
        <f t="shared" si="27"/>
        <v>178296</v>
      </c>
      <c r="H17" s="55">
        <f t="shared" si="28"/>
        <v>308962</v>
      </c>
      <c r="I17" s="193">
        <f t="shared" si="29"/>
        <v>15184</v>
      </c>
      <c r="J17" s="193">
        <f t="shared" si="30"/>
        <v>4980</v>
      </c>
      <c r="K17" s="193">
        <f t="shared" si="31"/>
        <v>110502</v>
      </c>
      <c r="L17" s="192">
        <f t="shared" si="32"/>
        <v>178296</v>
      </c>
      <c r="M17" s="81">
        <v>298</v>
      </c>
      <c r="N17" s="191">
        <v>103</v>
      </c>
      <c r="O17" s="191">
        <v>36</v>
      </c>
      <c r="P17" s="191">
        <v>64</v>
      </c>
      <c r="Q17" s="191">
        <v>95</v>
      </c>
      <c r="R17" s="191">
        <v>308962</v>
      </c>
      <c r="S17" s="6">
        <v>15184</v>
      </c>
      <c r="T17" s="6">
        <v>4980</v>
      </c>
      <c r="U17" s="6">
        <v>110502</v>
      </c>
      <c r="V17" s="3">
        <v>178296</v>
      </c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/>
      <c r="BB17" s="6"/>
      <c r="BC17" s="6"/>
      <c r="BD17" s="6"/>
      <c r="BE17" s="6"/>
      <c r="BF17" s="6"/>
      <c r="BG17" s="6"/>
      <c r="BH17" s="6"/>
      <c r="BI17" s="6"/>
      <c r="BJ17" s="96"/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/>
      <c r="DE17" s="6"/>
      <c r="DF17" s="6"/>
      <c r="DG17" s="6"/>
      <c r="DH17" s="6"/>
      <c r="DI17" s="6"/>
      <c r="DJ17" s="6"/>
      <c r="DK17" s="6"/>
      <c r="DL17" s="6"/>
      <c r="DM17" s="3"/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04"/>
      <c r="B18" s="28" t="s">
        <v>26</v>
      </c>
      <c r="C18" s="88">
        <f t="shared" si="7"/>
        <v>2329867</v>
      </c>
      <c r="D18" s="52">
        <f t="shared" si="0"/>
        <v>482571</v>
      </c>
      <c r="E18" s="6">
        <f t="shared" si="1"/>
        <v>609340</v>
      </c>
      <c r="F18" s="6">
        <f t="shared" si="2"/>
        <v>618978</v>
      </c>
      <c r="G18" s="96">
        <f t="shared" si="3"/>
        <v>618978</v>
      </c>
      <c r="H18" s="52">
        <f t="shared" si="8"/>
        <v>658449</v>
      </c>
      <c r="I18" s="6">
        <f t="shared" si="9"/>
        <v>150737</v>
      </c>
      <c r="J18" s="6">
        <f t="shared" si="10"/>
        <v>173108</v>
      </c>
      <c r="K18" s="6">
        <f t="shared" si="11"/>
        <v>167302</v>
      </c>
      <c r="L18" s="3">
        <f t="shared" si="12"/>
        <v>167302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>
        <v>95</v>
      </c>
      <c r="BB18" s="6">
        <v>22</v>
      </c>
      <c r="BC18" s="6">
        <v>25</v>
      </c>
      <c r="BD18" s="6">
        <v>24</v>
      </c>
      <c r="BE18" s="6">
        <v>24</v>
      </c>
      <c r="BF18" s="6">
        <v>658449</v>
      </c>
      <c r="BG18" s="6">
        <v>150737</v>
      </c>
      <c r="BH18" s="6">
        <v>173108</v>
      </c>
      <c r="BI18" s="6">
        <v>167302</v>
      </c>
      <c r="BJ18" s="96">
        <v>167302</v>
      </c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241</v>
      </c>
      <c r="DE18" s="6">
        <v>48</v>
      </c>
      <c r="DF18" s="6">
        <v>63</v>
      </c>
      <c r="DG18" s="6">
        <v>65</v>
      </c>
      <c r="DH18" s="6">
        <v>65</v>
      </c>
      <c r="DI18" s="6">
        <v>1671418</v>
      </c>
      <c r="DJ18" s="6">
        <v>331834</v>
      </c>
      <c r="DK18" s="6">
        <v>436232</v>
      </c>
      <c r="DL18" s="6">
        <v>451676</v>
      </c>
      <c r="DM18" s="3">
        <v>451676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04"/>
      <c r="B19" s="27" t="s">
        <v>67</v>
      </c>
      <c r="C19" s="88">
        <f t="shared" si="7"/>
        <v>838495</v>
      </c>
      <c r="D19" s="52">
        <f t="shared" si="0"/>
        <v>0</v>
      </c>
      <c r="E19" s="6">
        <f t="shared" si="1"/>
        <v>239570</v>
      </c>
      <c r="F19" s="6">
        <f t="shared" si="2"/>
        <v>239570</v>
      </c>
      <c r="G19" s="96">
        <f t="shared" si="3"/>
        <v>359355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7</v>
      </c>
      <c r="DE19" s="6">
        <v>0</v>
      </c>
      <c r="DF19" s="6">
        <v>2</v>
      </c>
      <c r="DG19" s="6">
        <v>2</v>
      </c>
      <c r="DH19" s="6">
        <v>3</v>
      </c>
      <c r="DI19" s="6">
        <v>838495</v>
      </c>
      <c r="DJ19" s="6">
        <v>0</v>
      </c>
      <c r="DK19" s="6">
        <v>239570</v>
      </c>
      <c r="DL19" s="6">
        <v>239570</v>
      </c>
      <c r="DM19" s="3">
        <v>359355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04"/>
      <c r="B20" s="27" t="s">
        <v>68</v>
      </c>
      <c r="C20" s="88">
        <f t="shared" si="7"/>
        <v>148055</v>
      </c>
      <c r="D20" s="52">
        <f t="shared" si="0"/>
        <v>0</v>
      </c>
      <c r="E20" s="6">
        <f t="shared" si="1"/>
        <v>0</v>
      </c>
      <c r="F20" s="6">
        <f t="shared" si="2"/>
        <v>0</v>
      </c>
      <c r="G20" s="96">
        <f t="shared" si="3"/>
        <v>148055</v>
      </c>
      <c r="H20" s="52">
        <f t="shared" si="8"/>
        <v>0</v>
      </c>
      <c r="I20" s="6">
        <f t="shared" si="9"/>
        <v>0</v>
      </c>
      <c r="J20" s="6">
        <f t="shared" si="10"/>
        <v>0</v>
      </c>
      <c r="K20" s="6">
        <f t="shared" si="11"/>
        <v>0</v>
      </c>
      <c r="L20" s="3">
        <f t="shared" si="12"/>
        <v>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/>
      <c r="BB20" s="6"/>
      <c r="BC20" s="6"/>
      <c r="BD20" s="6"/>
      <c r="BE20" s="6"/>
      <c r="BF20" s="6"/>
      <c r="BG20" s="6"/>
      <c r="BH20" s="6"/>
      <c r="BI20" s="6"/>
      <c r="BJ20" s="96"/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>
        <v>1</v>
      </c>
      <c r="DE20" s="6">
        <v>0</v>
      </c>
      <c r="DF20" s="6">
        <v>0</v>
      </c>
      <c r="DG20" s="6">
        <v>0</v>
      </c>
      <c r="DH20" s="6">
        <v>1</v>
      </c>
      <c r="DI20" s="6">
        <v>148055</v>
      </c>
      <c r="DJ20" s="6">
        <v>0</v>
      </c>
      <c r="DK20" s="6">
        <v>0</v>
      </c>
      <c r="DL20" s="6">
        <v>0</v>
      </c>
      <c r="DM20" s="3">
        <v>148055</v>
      </c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04"/>
      <c r="B21" s="129" t="s">
        <v>36</v>
      </c>
      <c r="C21" s="88">
        <f t="shared" si="7"/>
        <v>25694</v>
      </c>
      <c r="D21" s="52">
        <f t="shared" si="0"/>
        <v>0</v>
      </c>
      <c r="E21" s="6">
        <f t="shared" si="1"/>
        <v>0</v>
      </c>
      <c r="F21" s="6">
        <f t="shared" si="2"/>
        <v>12847</v>
      </c>
      <c r="G21" s="96">
        <f t="shared" si="3"/>
        <v>12847</v>
      </c>
      <c r="H21" s="52">
        <f t="shared" si="8"/>
        <v>25694</v>
      </c>
      <c r="I21" s="6">
        <f t="shared" si="9"/>
        <v>0</v>
      </c>
      <c r="J21" s="6">
        <f t="shared" si="10"/>
        <v>0</v>
      </c>
      <c r="K21" s="6">
        <f t="shared" si="11"/>
        <v>12847</v>
      </c>
      <c r="L21" s="3">
        <f t="shared" si="12"/>
        <v>12847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4</v>
      </c>
      <c r="BB21" s="6">
        <v>0</v>
      </c>
      <c r="BC21" s="6">
        <v>0</v>
      </c>
      <c r="BD21" s="6">
        <v>2</v>
      </c>
      <c r="BE21" s="6">
        <v>2</v>
      </c>
      <c r="BF21" s="6">
        <v>25694</v>
      </c>
      <c r="BG21" s="6">
        <v>0</v>
      </c>
      <c r="BH21" s="6">
        <v>0</v>
      </c>
      <c r="BI21" s="6">
        <v>12847</v>
      </c>
      <c r="BJ21" s="96">
        <v>12847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04"/>
      <c r="B22" s="129" t="s">
        <v>37</v>
      </c>
      <c r="C22" s="88">
        <f t="shared" si="7"/>
        <v>89746</v>
      </c>
      <c r="D22" s="52">
        <f t="shared" si="0"/>
        <v>0</v>
      </c>
      <c r="E22" s="6">
        <f t="shared" si="1"/>
        <v>0</v>
      </c>
      <c r="F22" s="6">
        <f t="shared" si="2"/>
        <v>44056</v>
      </c>
      <c r="G22" s="96">
        <f t="shared" si="3"/>
        <v>45690</v>
      </c>
      <c r="H22" s="52">
        <f t="shared" si="8"/>
        <v>89746</v>
      </c>
      <c r="I22" s="6">
        <f t="shared" si="9"/>
        <v>0</v>
      </c>
      <c r="J22" s="6">
        <f t="shared" si="10"/>
        <v>0</v>
      </c>
      <c r="K22" s="6">
        <f t="shared" si="11"/>
        <v>44056</v>
      </c>
      <c r="L22" s="3">
        <f t="shared" si="12"/>
        <v>45690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55</v>
      </c>
      <c r="BB22" s="6">
        <v>0</v>
      </c>
      <c r="BC22" s="6">
        <v>0</v>
      </c>
      <c r="BD22" s="6">
        <v>27</v>
      </c>
      <c r="BE22" s="6">
        <v>28</v>
      </c>
      <c r="BF22" s="6">
        <v>89746</v>
      </c>
      <c r="BG22" s="6">
        <v>0</v>
      </c>
      <c r="BH22" s="6">
        <v>0</v>
      </c>
      <c r="BI22" s="6">
        <v>44056</v>
      </c>
      <c r="BJ22" s="96">
        <v>45690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04"/>
      <c r="B23" s="130" t="s">
        <v>84</v>
      </c>
      <c r="C23" s="88">
        <f t="shared" si="7"/>
        <v>917225</v>
      </c>
      <c r="D23" s="52">
        <f t="shared" si="0"/>
        <v>27433</v>
      </c>
      <c r="E23" s="6">
        <f t="shared" si="1"/>
        <v>8349</v>
      </c>
      <c r="F23" s="6">
        <f t="shared" si="2"/>
        <v>440721</v>
      </c>
      <c r="G23" s="96">
        <f t="shared" si="3"/>
        <v>440722</v>
      </c>
      <c r="H23" s="52">
        <f t="shared" si="8"/>
        <v>917225</v>
      </c>
      <c r="I23" s="6">
        <f t="shared" si="9"/>
        <v>27433</v>
      </c>
      <c r="J23" s="6">
        <f t="shared" si="10"/>
        <v>8349</v>
      </c>
      <c r="K23" s="6">
        <f t="shared" si="11"/>
        <v>440721</v>
      </c>
      <c r="L23" s="3">
        <f t="shared" si="12"/>
        <v>440722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769</v>
      </c>
      <c r="BB23" s="6">
        <v>23</v>
      </c>
      <c r="BC23" s="6">
        <v>7</v>
      </c>
      <c r="BD23" s="6">
        <v>369</v>
      </c>
      <c r="BE23" s="6">
        <v>370</v>
      </c>
      <c r="BF23" s="6">
        <v>917225</v>
      </c>
      <c r="BG23" s="6">
        <v>27433</v>
      </c>
      <c r="BH23" s="6">
        <v>8349</v>
      </c>
      <c r="BI23" s="6">
        <v>440721</v>
      </c>
      <c r="BJ23" s="96">
        <v>440722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ht="31.5" x14ac:dyDescent="0.25">
      <c r="A24" s="204"/>
      <c r="B24" s="131" t="s">
        <v>85</v>
      </c>
      <c r="C24" s="88">
        <f t="shared" si="7"/>
        <v>419182</v>
      </c>
      <c r="D24" s="52">
        <f t="shared" si="0"/>
        <v>94926</v>
      </c>
      <c r="E24" s="6">
        <f t="shared" si="1"/>
        <v>51961</v>
      </c>
      <c r="F24" s="6">
        <f t="shared" si="2"/>
        <v>135817</v>
      </c>
      <c r="G24" s="96">
        <f t="shared" si="3"/>
        <v>136478</v>
      </c>
      <c r="H24" s="52">
        <f t="shared" si="8"/>
        <v>419182</v>
      </c>
      <c r="I24" s="6">
        <f t="shared" si="9"/>
        <v>94926</v>
      </c>
      <c r="J24" s="6">
        <f t="shared" si="10"/>
        <v>51961</v>
      </c>
      <c r="K24" s="6">
        <f t="shared" si="11"/>
        <v>135817</v>
      </c>
      <c r="L24" s="3">
        <f t="shared" si="12"/>
        <v>136478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488</v>
      </c>
      <c r="BB24" s="6">
        <v>123</v>
      </c>
      <c r="BC24" s="6">
        <v>58</v>
      </c>
      <c r="BD24" s="6">
        <v>153</v>
      </c>
      <c r="BE24" s="6">
        <v>154</v>
      </c>
      <c r="BF24" s="6">
        <v>419182</v>
      </c>
      <c r="BG24" s="6">
        <v>94926</v>
      </c>
      <c r="BH24" s="6">
        <v>51961</v>
      </c>
      <c r="BI24" s="6">
        <v>135817</v>
      </c>
      <c r="BJ24" s="96">
        <v>136478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ht="31.5" x14ac:dyDescent="0.25">
      <c r="A25" s="204"/>
      <c r="B25" s="132" t="s">
        <v>86</v>
      </c>
      <c r="C25" s="88">
        <f t="shared" si="7"/>
        <v>41148</v>
      </c>
      <c r="D25" s="52">
        <f t="shared" si="0"/>
        <v>0</v>
      </c>
      <c r="E25" s="6">
        <f t="shared" si="1"/>
        <v>0</v>
      </c>
      <c r="F25" s="6">
        <f t="shared" si="2"/>
        <v>20574</v>
      </c>
      <c r="G25" s="96">
        <f t="shared" si="3"/>
        <v>20574</v>
      </c>
      <c r="H25" s="52">
        <f t="shared" si="8"/>
        <v>41148</v>
      </c>
      <c r="I25" s="6">
        <f t="shared" si="9"/>
        <v>0</v>
      </c>
      <c r="J25" s="6">
        <f t="shared" si="10"/>
        <v>0</v>
      </c>
      <c r="K25" s="6">
        <f t="shared" si="11"/>
        <v>20574</v>
      </c>
      <c r="L25" s="3">
        <f t="shared" si="12"/>
        <v>20574</v>
      </c>
      <c r="M25" s="81"/>
      <c r="N25" s="6"/>
      <c r="O25" s="6"/>
      <c r="P25" s="6"/>
      <c r="Q25" s="6"/>
      <c r="R25" s="6"/>
      <c r="S25" s="6"/>
      <c r="T25" s="6"/>
      <c r="U25" s="6"/>
      <c r="V25" s="3"/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>
        <v>70</v>
      </c>
      <c r="BB25" s="6">
        <v>0</v>
      </c>
      <c r="BC25" s="6">
        <v>0</v>
      </c>
      <c r="BD25" s="6">
        <v>35</v>
      </c>
      <c r="BE25" s="6">
        <v>35</v>
      </c>
      <c r="BF25" s="6">
        <v>41148</v>
      </c>
      <c r="BG25" s="6">
        <v>0</v>
      </c>
      <c r="BH25" s="6">
        <v>0</v>
      </c>
      <c r="BI25" s="6">
        <v>20574</v>
      </c>
      <c r="BJ25" s="96">
        <v>20574</v>
      </c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04"/>
      <c r="B26" s="29" t="s">
        <v>61</v>
      </c>
      <c r="C26" s="88">
        <f t="shared" si="7"/>
        <v>666067</v>
      </c>
      <c r="D26" s="52">
        <f t="shared" si="0"/>
        <v>261435</v>
      </c>
      <c r="E26" s="6">
        <f t="shared" si="1"/>
        <v>3758</v>
      </c>
      <c r="F26" s="6">
        <f t="shared" si="2"/>
        <v>135295</v>
      </c>
      <c r="G26" s="96">
        <f t="shared" si="3"/>
        <v>265579</v>
      </c>
      <c r="H26" s="52">
        <f t="shared" si="8"/>
        <v>666067</v>
      </c>
      <c r="I26" s="6">
        <f t="shared" si="9"/>
        <v>261435</v>
      </c>
      <c r="J26" s="6">
        <f t="shared" si="10"/>
        <v>3758</v>
      </c>
      <c r="K26" s="6">
        <f t="shared" si="11"/>
        <v>135295</v>
      </c>
      <c r="L26" s="3">
        <f t="shared" si="12"/>
        <v>265579</v>
      </c>
      <c r="M26" s="81">
        <v>532</v>
      </c>
      <c r="N26" s="6">
        <v>209</v>
      </c>
      <c r="O26" s="6">
        <v>0</v>
      </c>
      <c r="P26" s="6">
        <v>111</v>
      </c>
      <c r="Q26" s="6">
        <v>212</v>
      </c>
      <c r="R26" s="6">
        <v>666067</v>
      </c>
      <c r="S26" s="6">
        <v>261435</v>
      </c>
      <c r="T26" s="6">
        <v>3758</v>
      </c>
      <c r="U26" s="6">
        <v>135295</v>
      </c>
      <c r="V26" s="3">
        <v>265579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x14ac:dyDescent="0.25">
      <c r="A27" s="204"/>
      <c r="B27" s="29" t="s">
        <v>30</v>
      </c>
      <c r="C27" s="88">
        <f t="shared" si="7"/>
        <v>1970195</v>
      </c>
      <c r="D27" s="52">
        <f t="shared" si="0"/>
        <v>416614</v>
      </c>
      <c r="E27" s="6">
        <f t="shared" si="1"/>
        <v>0</v>
      </c>
      <c r="F27" s="6">
        <f t="shared" si="2"/>
        <v>565574</v>
      </c>
      <c r="G27" s="96">
        <f t="shared" si="3"/>
        <v>988007</v>
      </c>
      <c r="H27" s="52">
        <f t="shared" si="8"/>
        <v>1970195</v>
      </c>
      <c r="I27" s="6">
        <f t="shared" si="9"/>
        <v>416614</v>
      </c>
      <c r="J27" s="6">
        <f t="shared" si="10"/>
        <v>0</v>
      </c>
      <c r="K27" s="6">
        <f t="shared" si="11"/>
        <v>565574</v>
      </c>
      <c r="L27" s="3">
        <f t="shared" si="12"/>
        <v>988007</v>
      </c>
      <c r="M27" s="81">
        <v>1136</v>
      </c>
      <c r="N27" s="6">
        <v>206</v>
      </c>
      <c r="O27" s="6">
        <v>0</v>
      </c>
      <c r="P27" s="6">
        <v>341</v>
      </c>
      <c r="Q27" s="6">
        <v>589</v>
      </c>
      <c r="R27" s="6">
        <v>1970195</v>
      </c>
      <c r="S27" s="6">
        <v>416614</v>
      </c>
      <c r="T27" s="6">
        <v>0</v>
      </c>
      <c r="U27" s="6">
        <v>565574</v>
      </c>
      <c r="V27" s="3">
        <v>988007</v>
      </c>
      <c r="W27" s="52"/>
      <c r="X27" s="6"/>
      <c r="Y27" s="6"/>
      <c r="Z27" s="6"/>
      <c r="AA27" s="6"/>
      <c r="AB27" s="6"/>
      <c r="AC27" s="6"/>
      <c r="AD27" s="6"/>
      <c r="AE27" s="6"/>
      <c r="AF27" s="3"/>
      <c r="AG27" s="52"/>
      <c r="AH27" s="6"/>
      <c r="AI27" s="6"/>
      <c r="AJ27" s="6"/>
      <c r="AK27" s="6"/>
      <c r="AL27" s="6"/>
      <c r="AM27" s="6"/>
      <c r="AN27" s="6"/>
      <c r="AO27" s="6"/>
      <c r="AP27" s="3"/>
      <c r="AQ27" s="52"/>
      <c r="AR27" s="6"/>
      <c r="AS27" s="6"/>
      <c r="AT27" s="6"/>
      <c r="AU27" s="6"/>
      <c r="AV27" s="6"/>
      <c r="AW27" s="6"/>
      <c r="AX27" s="6"/>
      <c r="AY27" s="6"/>
      <c r="AZ27" s="3"/>
      <c r="BA27" s="81"/>
      <c r="BB27" s="6"/>
      <c r="BC27" s="6"/>
      <c r="BD27" s="6"/>
      <c r="BE27" s="6"/>
      <c r="BF27" s="6"/>
      <c r="BG27" s="6"/>
      <c r="BH27" s="6"/>
      <c r="BI27" s="6"/>
      <c r="BJ27" s="96"/>
      <c r="BK27" s="52"/>
      <c r="BL27" s="8"/>
      <c r="BM27" s="8"/>
      <c r="BN27" s="8"/>
      <c r="BO27" s="50"/>
      <c r="BP27" s="81"/>
      <c r="BQ27" s="6"/>
      <c r="BR27" s="6"/>
      <c r="BS27" s="6"/>
      <c r="BT27" s="6"/>
      <c r="BU27" s="6"/>
      <c r="BV27" s="6"/>
      <c r="BW27" s="6"/>
      <c r="BX27" s="6"/>
      <c r="BY27" s="96"/>
      <c r="BZ27" s="52"/>
      <c r="CA27" s="6"/>
      <c r="CB27" s="6"/>
      <c r="CC27" s="6"/>
      <c r="CD27" s="6"/>
      <c r="CE27" s="6"/>
      <c r="CF27" s="6"/>
      <c r="CG27" s="6"/>
      <c r="CH27" s="6"/>
      <c r="CI27" s="3"/>
      <c r="CJ27" s="81"/>
      <c r="CK27" s="6"/>
      <c r="CL27" s="6"/>
      <c r="CM27" s="6"/>
      <c r="CN27" s="6"/>
      <c r="CO27" s="6"/>
      <c r="CP27" s="6"/>
      <c r="CQ27" s="6"/>
      <c r="CR27" s="6"/>
      <c r="CS27" s="96"/>
      <c r="CT27" s="52"/>
      <c r="CU27" s="6"/>
      <c r="CV27" s="6"/>
      <c r="CW27" s="6"/>
      <c r="CX27" s="6"/>
      <c r="CY27" s="6"/>
      <c r="CZ27" s="6"/>
      <c r="DA27" s="6"/>
      <c r="DB27" s="6"/>
      <c r="DC27" s="3"/>
      <c r="DD27" s="81"/>
      <c r="DE27" s="6"/>
      <c r="DF27" s="6"/>
      <c r="DG27" s="6"/>
      <c r="DH27" s="6"/>
      <c r="DI27" s="6"/>
      <c r="DJ27" s="6"/>
      <c r="DK27" s="6"/>
      <c r="DL27" s="6"/>
      <c r="DM27" s="3"/>
      <c r="DN27" s="52"/>
      <c r="DO27" s="6"/>
      <c r="DP27" s="6"/>
      <c r="DQ27" s="6"/>
      <c r="DR27" s="6"/>
      <c r="DS27" s="6"/>
      <c r="DT27" s="6"/>
      <c r="DU27" s="6"/>
      <c r="DV27" s="6"/>
      <c r="DW27" s="96"/>
      <c r="DX27" s="52"/>
      <c r="DY27" s="6"/>
      <c r="DZ27" s="6"/>
      <c r="EA27" s="6"/>
      <c r="EB27" s="3"/>
      <c r="EC27" s="81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2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1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6"/>
      <c r="FV27" s="52"/>
      <c r="FW27" s="8"/>
      <c r="FX27" s="8"/>
      <c r="FY27" s="8"/>
      <c r="FZ27" s="8"/>
      <c r="GA27" s="6"/>
      <c r="GB27" s="8"/>
      <c r="GC27" s="8"/>
      <c r="GD27" s="8"/>
      <c r="GE27" s="50"/>
    </row>
    <row r="28" spans="1:187" s="1" customFormat="1" ht="32.25" thickBot="1" x14ac:dyDescent="0.3">
      <c r="A28" s="203"/>
      <c r="B28" s="121" t="s">
        <v>80</v>
      </c>
      <c r="C28" s="122">
        <f t="shared" si="7"/>
        <v>38394</v>
      </c>
      <c r="D28" s="51">
        <f t="shared" si="0"/>
        <v>0</v>
      </c>
      <c r="E28" s="11">
        <f t="shared" si="1"/>
        <v>0</v>
      </c>
      <c r="F28" s="11">
        <f t="shared" si="2"/>
        <v>19197</v>
      </c>
      <c r="G28" s="97">
        <f t="shared" si="3"/>
        <v>19197</v>
      </c>
      <c r="H28" s="51">
        <f t="shared" si="8"/>
        <v>38394</v>
      </c>
      <c r="I28" s="11">
        <f t="shared" si="9"/>
        <v>0</v>
      </c>
      <c r="J28" s="11">
        <f t="shared" si="10"/>
        <v>0</v>
      </c>
      <c r="K28" s="11">
        <f t="shared" si="11"/>
        <v>19197</v>
      </c>
      <c r="L28" s="5">
        <f t="shared" si="12"/>
        <v>19197</v>
      </c>
      <c r="M28" s="82"/>
      <c r="N28" s="47"/>
      <c r="O28" s="47"/>
      <c r="P28" s="47"/>
      <c r="Q28" s="47"/>
      <c r="R28" s="47"/>
      <c r="S28" s="47"/>
      <c r="T28" s="47"/>
      <c r="U28" s="47"/>
      <c r="V28" s="7"/>
      <c r="W28" s="66"/>
      <c r="X28" s="47"/>
      <c r="Y28" s="47"/>
      <c r="Z28" s="47"/>
      <c r="AA28" s="47"/>
      <c r="AB28" s="47"/>
      <c r="AC28" s="47"/>
      <c r="AD28" s="47"/>
      <c r="AE28" s="47"/>
      <c r="AF28" s="7"/>
      <c r="AG28" s="66"/>
      <c r="AH28" s="47"/>
      <c r="AI28" s="47"/>
      <c r="AJ28" s="47"/>
      <c r="AK28" s="47"/>
      <c r="AL28" s="47"/>
      <c r="AM28" s="47"/>
      <c r="AN28" s="47"/>
      <c r="AO28" s="47"/>
      <c r="AP28" s="7"/>
      <c r="AQ28" s="66"/>
      <c r="AR28" s="47"/>
      <c r="AS28" s="47"/>
      <c r="AT28" s="47"/>
      <c r="AU28" s="47"/>
      <c r="AV28" s="47"/>
      <c r="AW28" s="47"/>
      <c r="AX28" s="47"/>
      <c r="AY28" s="47"/>
      <c r="AZ28" s="7"/>
      <c r="BA28" s="82">
        <v>186</v>
      </c>
      <c r="BB28" s="47">
        <v>0</v>
      </c>
      <c r="BC28" s="47">
        <v>0</v>
      </c>
      <c r="BD28" s="47">
        <v>93</v>
      </c>
      <c r="BE28" s="47">
        <v>93</v>
      </c>
      <c r="BF28" s="47">
        <v>38394</v>
      </c>
      <c r="BG28" s="47">
        <v>0</v>
      </c>
      <c r="BH28" s="47">
        <v>0</v>
      </c>
      <c r="BI28" s="47">
        <v>19197</v>
      </c>
      <c r="BJ28" s="100">
        <v>19197</v>
      </c>
      <c r="BK28" s="66"/>
      <c r="BL28" s="9"/>
      <c r="BM28" s="9"/>
      <c r="BN28" s="9"/>
      <c r="BO28" s="67"/>
      <c r="BP28" s="82"/>
      <c r="BQ28" s="47"/>
      <c r="BR28" s="47"/>
      <c r="BS28" s="47"/>
      <c r="BT28" s="47"/>
      <c r="BU28" s="47"/>
      <c r="BV28" s="47"/>
      <c r="BW28" s="47"/>
      <c r="BX28" s="47"/>
      <c r="BY28" s="100"/>
      <c r="BZ28" s="66"/>
      <c r="CA28" s="47"/>
      <c r="CB28" s="47"/>
      <c r="CC28" s="47"/>
      <c r="CD28" s="47"/>
      <c r="CE28" s="47"/>
      <c r="CF28" s="47"/>
      <c r="CG28" s="47"/>
      <c r="CH28" s="47"/>
      <c r="CI28" s="7"/>
      <c r="CJ28" s="82"/>
      <c r="CK28" s="47"/>
      <c r="CL28" s="47"/>
      <c r="CM28" s="47"/>
      <c r="CN28" s="47"/>
      <c r="CO28" s="47"/>
      <c r="CP28" s="47"/>
      <c r="CQ28" s="47"/>
      <c r="CR28" s="47"/>
      <c r="CS28" s="100"/>
      <c r="CT28" s="66"/>
      <c r="CU28" s="47"/>
      <c r="CV28" s="47"/>
      <c r="CW28" s="47"/>
      <c r="CX28" s="47"/>
      <c r="CY28" s="47"/>
      <c r="CZ28" s="47"/>
      <c r="DA28" s="47"/>
      <c r="DB28" s="47"/>
      <c r="DC28" s="7"/>
      <c r="DD28" s="82"/>
      <c r="DE28" s="47"/>
      <c r="DF28" s="47"/>
      <c r="DG28" s="47"/>
      <c r="DH28" s="47"/>
      <c r="DI28" s="47"/>
      <c r="DJ28" s="47"/>
      <c r="DK28" s="47"/>
      <c r="DL28" s="47"/>
      <c r="DM28" s="7"/>
      <c r="DN28" s="66"/>
      <c r="DO28" s="47"/>
      <c r="DP28" s="47"/>
      <c r="DQ28" s="47"/>
      <c r="DR28" s="47"/>
      <c r="DS28" s="47"/>
      <c r="DT28" s="47"/>
      <c r="DU28" s="47"/>
      <c r="DV28" s="47"/>
      <c r="DW28" s="100"/>
      <c r="DX28" s="66"/>
      <c r="DY28" s="47"/>
      <c r="DZ28" s="47"/>
      <c r="EA28" s="47"/>
      <c r="EB28" s="7"/>
      <c r="EC28" s="82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7"/>
      <c r="ER28" s="66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7"/>
      <c r="FG28" s="82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100"/>
      <c r="FV28" s="66"/>
      <c r="FW28" s="9"/>
      <c r="FX28" s="9"/>
      <c r="FY28" s="9"/>
      <c r="FZ28" s="9"/>
      <c r="GA28" s="47"/>
      <c r="GB28" s="9"/>
      <c r="GC28" s="9"/>
      <c r="GD28" s="9"/>
      <c r="GE28" s="67"/>
    </row>
    <row r="29" spans="1:187" s="1" customFormat="1" x14ac:dyDescent="0.25">
      <c r="A29" s="207">
        <v>2</v>
      </c>
      <c r="B29" s="31" t="s">
        <v>6</v>
      </c>
      <c r="C29" s="55">
        <f t="shared" si="7"/>
        <v>68902048</v>
      </c>
      <c r="D29" s="55">
        <f t="shared" si="0"/>
        <v>11919454</v>
      </c>
      <c r="E29" s="49">
        <f t="shared" si="1"/>
        <v>15306165</v>
      </c>
      <c r="F29" s="49">
        <f t="shared" si="2"/>
        <v>21429685</v>
      </c>
      <c r="G29" s="99">
        <f t="shared" si="3"/>
        <v>20246744</v>
      </c>
      <c r="H29" s="55">
        <f t="shared" si="8"/>
        <v>45098097</v>
      </c>
      <c r="I29" s="49">
        <f t="shared" si="9"/>
        <v>7296916</v>
      </c>
      <c r="J29" s="49">
        <f t="shared" si="10"/>
        <v>11213951</v>
      </c>
      <c r="K29" s="49">
        <f t="shared" si="11"/>
        <v>13293153</v>
      </c>
      <c r="L29" s="24">
        <f t="shared" si="12"/>
        <v>13294077</v>
      </c>
      <c r="M29" s="85">
        <v>52817</v>
      </c>
      <c r="N29" s="14">
        <v>10616</v>
      </c>
      <c r="O29" s="14">
        <v>2549</v>
      </c>
      <c r="P29" s="14">
        <v>19822</v>
      </c>
      <c r="Q29" s="14">
        <v>19830</v>
      </c>
      <c r="R29" s="14">
        <v>31164399</v>
      </c>
      <c r="S29" s="14">
        <v>2723596</v>
      </c>
      <c r="T29" s="14">
        <v>10224885</v>
      </c>
      <c r="U29" s="14">
        <v>9107658</v>
      </c>
      <c r="V29" s="2">
        <v>9108260</v>
      </c>
      <c r="W29" s="64">
        <v>36</v>
      </c>
      <c r="X29" s="14">
        <v>33</v>
      </c>
      <c r="Y29" s="14">
        <v>3</v>
      </c>
      <c r="Z29" s="14">
        <v>0</v>
      </c>
      <c r="AA29" s="14">
        <v>0</v>
      </c>
      <c r="AB29" s="14">
        <v>54779</v>
      </c>
      <c r="AC29" s="14">
        <v>50623</v>
      </c>
      <c r="AD29" s="14">
        <v>4156</v>
      </c>
      <c r="AE29" s="14">
        <v>0</v>
      </c>
      <c r="AF29" s="2">
        <v>0</v>
      </c>
      <c r="AG29" s="64">
        <v>187</v>
      </c>
      <c r="AH29" s="14">
        <v>187</v>
      </c>
      <c r="AI29" s="14">
        <v>0</v>
      </c>
      <c r="AJ29" s="14">
        <v>0</v>
      </c>
      <c r="AK29" s="14">
        <v>0</v>
      </c>
      <c r="AL29" s="14">
        <v>888691</v>
      </c>
      <c r="AM29" s="14">
        <v>888691</v>
      </c>
      <c r="AN29" s="14">
        <v>0</v>
      </c>
      <c r="AO29" s="14">
        <v>0</v>
      </c>
      <c r="AP29" s="2">
        <v>0</v>
      </c>
      <c r="AQ29" s="64">
        <v>3076</v>
      </c>
      <c r="AR29" s="14">
        <v>681</v>
      </c>
      <c r="AS29" s="14">
        <v>601</v>
      </c>
      <c r="AT29" s="14">
        <v>897</v>
      </c>
      <c r="AU29" s="14">
        <v>897</v>
      </c>
      <c r="AV29" s="14">
        <v>2997514</v>
      </c>
      <c r="AW29" s="14">
        <v>662111</v>
      </c>
      <c r="AX29" s="14">
        <v>585590</v>
      </c>
      <c r="AY29" s="14">
        <v>874907</v>
      </c>
      <c r="AZ29" s="2">
        <v>874906</v>
      </c>
      <c r="BA29" s="85">
        <v>10564</v>
      </c>
      <c r="BB29" s="14">
        <v>2949</v>
      </c>
      <c r="BC29" s="14">
        <v>417</v>
      </c>
      <c r="BD29" s="14">
        <v>3599</v>
      </c>
      <c r="BE29" s="14">
        <v>3599</v>
      </c>
      <c r="BF29" s="14">
        <v>9992714</v>
      </c>
      <c r="BG29" s="14">
        <v>2971895</v>
      </c>
      <c r="BH29" s="14">
        <v>399320</v>
      </c>
      <c r="BI29" s="14">
        <v>3310588</v>
      </c>
      <c r="BJ29" s="95">
        <v>3310911</v>
      </c>
      <c r="BK29" s="64"/>
      <c r="BL29" s="13"/>
      <c r="BM29" s="13"/>
      <c r="BN29" s="13"/>
      <c r="BO29" s="65"/>
      <c r="BP29" s="85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95">
        <v>0</v>
      </c>
      <c r="BZ29" s="6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2">
        <v>0</v>
      </c>
      <c r="CJ29" s="85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95">
        <v>0</v>
      </c>
      <c r="CT29" s="6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2">
        <v>0</v>
      </c>
      <c r="DD29" s="85">
        <v>526</v>
      </c>
      <c r="DE29" s="14">
        <v>97</v>
      </c>
      <c r="DF29" s="14">
        <v>110</v>
      </c>
      <c r="DG29" s="14">
        <v>174</v>
      </c>
      <c r="DH29" s="14">
        <v>145</v>
      </c>
      <c r="DI29" s="14">
        <v>19932094</v>
      </c>
      <c r="DJ29" s="14">
        <v>3992356</v>
      </c>
      <c r="DK29" s="14">
        <v>4045289</v>
      </c>
      <c r="DL29" s="14">
        <v>6746232</v>
      </c>
      <c r="DM29" s="2">
        <v>5148217</v>
      </c>
      <c r="DN29" s="64">
        <v>192</v>
      </c>
      <c r="DO29" s="14">
        <v>30</v>
      </c>
      <c r="DP29" s="14">
        <v>2</v>
      </c>
      <c r="DQ29" s="14">
        <v>69</v>
      </c>
      <c r="DR29" s="14">
        <v>91</v>
      </c>
      <c r="DS29" s="14">
        <v>3871857</v>
      </c>
      <c r="DT29" s="14">
        <v>630182</v>
      </c>
      <c r="DU29" s="14">
        <v>46925</v>
      </c>
      <c r="DV29" s="14">
        <v>1390300</v>
      </c>
      <c r="DW29" s="95">
        <v>1804450</v>
      </c>
      <c r="DX29" s="64"/>
      <c r="DY29" s="14"/>
      <c r="DZ29" s="14"/>
      <c r="EA29" s="14"/>
      <c r="EB29" s="2"/>
      <c r="EC29" s="85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2"/>
      <c r="ER29" s="6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2"/>
      <c r="FG29" s="85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95"/>
      <c r="FV29" s="64">
        <v>0</v>
      </c>
      <c r="FW29" s="13">
        <v>0</v>
      </c>
      <c r="FX29" s="13">
        <v>0</v>
      </c>
      <c r="FY29" s="13">
        <v>0</v>
      </c>
      <c r="FZ29" s="13">
        <v>0</v>
      </c>
      <c r="GA29" s="14">
        <v>0</v>
      </c>
      <c r="GB29" s="13">
        <v>0</v>
      </c>
      <c r="GC29" s="13">
        <v>0</v>
      </c>
      <c r="GD29" s="13">
        <v>0</v>
      </c>
      <c r="GE29" s="65">
        <v>0</v>
      </c>
    </row>
    <row r="30" spans="1:187" s="1" customFormat="1" x14ac:dyDescent="0.25">
      <c r="A30" s="207"/>
      <c r="B30" s="27" t="s">
        <v>357</v>
      </c>
      <c r="C30" s="52">
        <f t="shared" ref="C30" si="33">D30+E30+F30+G30</f>
        <v>75143</v>
      </c>
      <c r="D30" s="52">
        <f t="shared" ref="D30" si="34">I30+DJ30+DT30+DY30+GB30</f>
        <v>0</v>
      </c>
      <c r="E30" s="191">
        <f t="shared" ref="E30" si="35">J30+DK30+DU30+DZ30+GC30</f>
        <v>7753</v>
      </c>
      <c r="F30" s="191">
        <f t="shared" ref="F30" si="36">K30+DL30+DV30+EA30+GD30</f>
        <v>33695</v>
      </c>
      <c r="G30" s="194">
        <f t="shared" ref="G30" si="37">L30+DM30+DW30+EB30+GE30</f>
        <v>33695</v>
      </c>
      <c r="H30" s="52">
        <f t="shared" ref="H30" si="38">I30+J30+K30+L30</f>
        <v>75143</v>
      </c>
      <c r="I30" s="191">
        <f t="shared" ref="I30" si="39">S30+AC30+AM30+AW30+BG30+BL30</f>
        <v>0</v>
      </c>
      <c r="J30" s="191">
        <f t="shared" ref="J30" si="40">T30+AD30+AN30+AX30+BH30+BM30</f>
        <v>7753</v>
      </c>
      <c r="K30" s="191">
        <f t="shared" ref="K30" si="41">U30+AE30+AO30+AY30+BI30+BN30</f>
        <v>33695</v>
      </c>
      <c r="L30" s="3">
        <f t="shared" ref="L30" si="42">V30+AF30+AP30+AZ30+BJ30+BO30</f>
        <v>33695</v>
      </c>
      <c r="M30" s="81"/>
      <c r="N30" s="191"/>
      <c r="O30" s="191"/>
      <c r="P30" s="191"/>
      <c r="Q30" s="191"/>
      <c r="R30" s="191"/>
      <c r="S30" s="191"/>
      <c r="T30" s="191"/>
      <c r="U30" s="191"/>
      <c r="V30" s="3"/>
      <c r="W30" s="52"/>
      <c r="X30" s="191"/>
      <c r="Y30" s="191"/>
      <c r="Z30" s="191"/>
      <c r="AA30" s="191"/>
      <c r="AB30" s="191"/>
      <c r="AC30" s="191"/>
      <c r="AD30" s="191"/>
      <c r="AE30" s="191"/>
      <c r="AF30" s="3"/>
      <c r="AG30" s="52"/>
      <c r="AH30" s="191"/>
      <c r="AI30" s="191"/>
      <c r="AJ30" s="191"/>
      <c r="AK30" s="191"/>
      <c r="AL30" s="191"/>
      <c r="AM30" s="191"/>
      <c r="AN30" s="191"/>
      <c r="AO30" s="191"/>
      <c r="AP30" s="3"/>
      <c r="AQ30" s="52"/>
      <c r="AR30" s="191"/>
      <c r="AS30" s="191"/>
      <c r="AT30" s="191"/>
      <c r="AU30" s="191"/>
      <c r="AV30" s="191"/>
      <c r="AW30" s="191"/>
      <c r="AX30" s="191"/>
      <c r="AY30" s="191"/>
      <c r="AZ30" s="3"/>
      <c r="BA30" s="81">
        <v>782</v>
      </c>
      <c r="BB30" s="191">
        <v>0</v>
      </c>
      <c r="BC30" s="191">
        <v>154</v>
      </c>
      <c r="BD30" s="191">
        <v>314</v>
      </c>
      <c r="BE30" s="191">
        <v>314</v>
      </c>
      <c r="BF30" s="191">
        <v>75143</v>
      </c>
      <c r="BG30" s="191">
        <v>0</v>
      </c>
      <c r="BH30" s="191">
        <v>7753</v>
      </c>
      <c r="BI30" s="191">
        <v>33695</v>
      </c>
      <c r="BJ30" s="194">
        <v>33695</v>
      </c>
      <c r="BK30" s="52"/>
      <c r="BL30" s="8"/>
      <c r="BM30" s="8"/>
      <c r="BN30" s="8"/>
      <c r="BO30" s="50"/>
      <c r="BP30" s="81"/>
      <c r="BQ30" s="191"/>
      <c r="BR30" s="191"/>
      <c r="BS30" s="191"/>
      <c r="BT30" s="191"/>
      <c r="BU30" s="191"/>
      <c r="BV30" s="191"/>
      <c r="BW30" s="191"/>
      <c r="BX30" s="191"/>
      <c r="BY30" s="194"/>
      <c r="BZ30" s="52"/>
      <c r="CA30" s="191"/>
      <c r="CB30" s="191"/>
      <c r="CC30" s="191"/>
      <c r="CD30" s="191"/>
      <c r="CE30" s="191"/>
      <c r="CF30" s="191"/>
      <c r="CG30" s="191"/>
      <c r="CH30" s="191"/>
      <c r="CI30" s="3"/>
      <c r="CJ30" s="81"/>
      <c r="CK30" s="191"/>
      <c r="CL30" s="191"/>
      <c r="CM30" s="191"/>
      <c r="CN30" s="191"/>
      <c r="CO30" s="191"/>
      <c r="CP30" s="191"/>
      <c r="CQ30" s="191"/>
      <c r="CR30" s="191"/>
      <c r="CS30" s="194"/>
      <c r="CT30" s="52"/>
      <c r="CU30" s="191"/>
      <c r="CV30" s="191"/>
      <c r="CW30" s="191"/>
      <c r="CX30" s="191"/>
      <c r="CY30" s="191"/>
      <c r="CZ30" s="191"/>
      <c r="DA30" s="191"/>
      <c r="DB30" s="191"/>
      <c r="DC30" s="3"/>
      <c r="DD30" s="81"/>
      <c r="DE30" s="191"/>
      <c r="DF30" s="191"/>
      <c r="DG30" s="191"/>
      <c r="DH30" s="191"/>
      <c r="DI30" s="191"/>
      <c r="DJ30" s="191"/>
      <c r="DK30" s="191"/>
      <c r="DL30" s="191"/>
      <c r="DM30" s="3"/>
      <c r="DN30" s="52"/>
      <c r="DO30" s="191"/>
      <c r="DP30" s="191"/>
      <c r="DQ30" s="191"/>
      <c r="DR30" s="191"/>
      <c r="DS30" s="191"/>
      <c r="DT30" s="191"/>
      <c r="DU30" s="191"/>
      <c r="DV30" s="191"/>
      <c r="DW30" s="194"/>
      <c r="DX30" s="52"/>
      <c r="DY30" s="191"/>
      <c r="DZ30" s="191"/>
      <c r="EA30" s="191"/>
      <c r="EB30" s="3"/>
      <c r="EC30" s="81"/>
      <c r="ED30" s="191"/>
      <c r="EE30" s="191"/>
      <c r="EF30" s="191"/>
      <c r="EG30" s="191"/>
      <c r="EH30" s="191"/>
      <c r="EI30" s="191"/>
      <c r="EJ30" s="191"/>
      <c r="EK30" s="191"/>
      <c r="EL30" s="191"/>
      <c r="EM30" s="191"/>
      <c r="EN30" s="191"/>
      <c r="EO30" s="191"/>
      <c r="EP30" s="191"/>
      <c r="EQ30" s="3"/>
      <c r="ER30" s="52"/>
      <c r="ES30" s="191"/>
      <c r="ET30" s="191"/>
      <c r="EU30" s="191"/>
      <c r="EV30" s="191"/>
      <c r="EW30" s="191"/>
      <c r="EX30" s="191"/>
      <c r="EY30" s="191"/>
      <c r="EZ30" s="191"/>
      <c r="FA30" s="191"/>
      <c r="FB30" s="191"/>
      <c r="FC30" s="191"/>
      <c r="FD30" s="191"/>
      <c r="FE30" s="191"/>
      <c r="FF30" s="3"/>
      <c r="FG30" s="81"/>
      <c r="FH30" s="191"/>
      <c r="FI30" s="191"/>
      <c r="FJ30" s="191"/>
      <c r="FK30" s="191"/>
      <c r="FL30" s="191"/>
      <c r="FM30" s="191"/>
      <c r="FN30" s="191"/>
      <c r="FO30" s="191"/>
      <c r="FP30" s="191"/>
      <c r="FQ30" s="191"/>
      <c r="FR30" s="191"/>
      <c r="FS30" s="191"/>
      <c r="FT30" s="191"/>
      <c r="FU30" s="194"/>
      <c r="FV30" s="52"/>
      <c r="FW30" s="8"/>
      <c r="FX30" s="8"/>
      <c r="FY30" s="8"/>
      <c r="FZ30" s="8"/>
      <c r="GA30" s="191"/>
      <c r="GB30" s="8"/>
      <c r="GC30" s="8"/>
      <c r="GD30" s="8"/>
      <c r="GE30" s="50"/>
    </row>
    <row r="31" spans="1:187" s="1" customFormat="1" x14ac:dyDescent="0.25">
      <c r="A31" s="204"/>
      <c r="B31" s="130" t="s">
        <v>84</v>
      </c>
      <c r="C31" s="52">
        <f t="shared" si="7"/>
        <v>599954</v>
      </c>
      <c r="D31" s="52">
        <f t="shared" si="0"/>
        <v>65601</v>
      </c>
      <c r="E31" s="6">
        <f t="shared" si="1"/>
        <v>26241</v>
      </c>
      <c r="F31" s="6">
        <f t="shared" si="2"/>
        <v>254056</v>
      </c>
      <c r="G31" s="96">
        <f t="shared" si="3"/>
        <v>254056</v>
      </c>
      <c r="H31" s="52">
        <f t="shared" si="8"/>
        <v>599954</v>
      </c>
      <c r="I31" s="6">
        <f t="shared" si="9"/>
        <v>65601</v>
      </c>
      <c r="J31" s="6">
        <f t="shared" si="10"/>
        <v>26241</v>
      </c>
      <c r="K31" s="6">
        <f t="shared" si="11"/>
        <v>254056</v>
      </c>
      <c r="L31" s="3">
        <f t="shared" si="12"/>
        <v>254056</v>
      </c>
      <c r="M31" s="81"/>
      <c r="N31" s="6"/>
      <c r="O31" s="6"/>
      <c r="P31" s="6"/>
      <c r="Q31" s="6"/>
      <c r="R31" s="6"/>
      <c r="S31" s="6"/>
      <c r="T31" s="6"/>
      <c r="U31" s="6"/>
      <c r="V31" s="3"/>
      <c r="W31" s="52"/>
      <c r="X31" s="6"/>
      <c r="Y31" s="6"/>
      <c r="Z31" s="6"/>
      <c r="AA31" s="6"/>
      <c r="AB31" s="6"/>
      <c r="AC31" s="6"/>
      <c r="AD31" s="6"/>
      <c r="AE31" s="6"/>
      <c r="AF31" s="3"/>
      <c r="AG31" s="52"/>
      <c r="AH31" s="6"/>
      <c r="AI31" s="6"/>
      <c r="AJ31" s="6"/>
      <c r="AK31" s="6"/>
      <c r="AL31" s="6"/>
      <c r="AM31" s="6"/>
      <c r="AN31" s="6"/>
      <c r="AO31" s="6"/>
      <c r="AP31" s="3"/>
      <c r="AQ31" s="52"/>
      <c r="AR31" s="6"/>
      <c r="AS31" s="6"/>
      <c r="AT31" s="6"/>
      <c r="AU31" s="6"/>
      <c r="AV31" s="6"/>
      <c r="AW31" s="6"/>
      <c r="AX31" s="6"/>
      <c r="AY31" s="6"/>
      <c r="AZ31" s="3"/>
      <c r="BA31" s="81">
        <v>503</v>
      </c>
      <c r="BB31" s="6">
        <v>55</v>
      </c>
      <c r="BC31" s="6">
        <v>22</v>
      </c>
      <c r="BD31" s="6">
        <v>213</v>
      </c>
      <c r="BE31" s="6">
        <v>213</v>
      </c>
      <c r="BF31" s="6">
        <v>599954</v>
      </c>
      <c r="BG31" s="6">
        <v>65601</v>
      </c>
      <c r="BH31" s="6">
        <v>26241</v>
      </c>
      <c r="BI31" s="6">
        <v>254056</v>
      </c>
      <c r="BJ31" s="96">
        <v>254056</v>
      </c>
      <c r="BK31" s="52"/>
      <c r="BL31" s="8"/>
      <c r="BM31" s="8"/>
      <c r="BN31" s="8"/>
      <c r="BO31" s="50"/>
      <c r="BP31" s="81"/>
      <c r="BQ31" s="6"/>
      <c r="BR31" s="6"/>
      <c r="BS31" s="6"/>
      <c r="BT31" s="6"/>
      <c r="BU31" s="6"/>
      <c r="BV31" s="6"/>
      <c r="BW31" s="6"/>
      <c r="BX31" s="6"/>
      <c r="BY31" s="96"/>
      <c r="BZ31" s="52"/>
      <c r="CA31" s="6"/>
      <c r="CB31" s="6"/>
      <c r="CC31" s="6"/>
      <c r="CD31" s="6"/>
      <c r="CE31" s="6"/>
      <c r="CF31" s="6"/>
      <c r="CG31" s="6"/>
      <c r="CH31" s="6"/>
      <c r="CI31" s="3"/>
      <c r="CJ31" s="81"/>
      <c r="CK31" s="6"/>
      <c r="CL31" s="6"/>
      <c r="CM31" s="6"/>
      <c r="CN31" s="6"/>
      <c r="CO31" s="6"/>
      <c r="CP31" s="6"/>
      <c r="CQ31" s="6"/>
      <c r="CR31" s="6"/>
      <c r="CS31" s="96"/>
      <c r="CT31" s="52"/>
      <c r="CU31" s="6"/>
      <c r="CV31" s="6"/>
      <c r="CW31" s="6"/>
      <c r="CX31" s="6"/>
      <c r="CY31" s="6"/>
      <c r="CZ31" s="6"/>
      <c r="DA31" s="6"/>
      <c r="DB31" s="6"/>
      <c r="DC31" s="3"/>
      <c r="DD31" s="81"/>
      <c r="DE31" s="6"/>
      <c r="DF31" s="6"/>
      <c r="DG31" s="6"/>
      <c r="DH31" s="6"/>
      <c r="DI31" s="6"/>
      <c r="DJ31" s="6"/>
      <c r="DK31" s="6"/>
      <c r="DL31" s="6"/>
      <c r="DM31" s="3"/>
      <c r="DN31" s="52"/>
      <c r="DO31" s="6"/>
      <c r="DP31" s="6"/>
      <c r="DQ31" s="6"/>
      <c r="DR31" s="6"/>
      <c r="DS31" s="6"/>
      <c r="DT31" s="6"/>
      <c r="DU31" s="6"/>
      <c r="DV31" s="6"/>
      <c r="DW31" s="96"/>
      <c r="DX31" s="52"/>
      <c r="DY31" s="6"/>
      <c r="DZ31" s="6"/>
      <c r="EA31" s="6"/>
      <c r="EB31" s="3"/>
      <c r="EC31" s="81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2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1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6"/>
      <c r="FV31" s="52"/>
      <c r="FW31" s="8"/>
      <c r="FX31" s="8"/>
      <c r="FY31" s="8"/>
      <c r="FZ31" s="8"/>
      <c r="GA31" s="6"/>
      <c r="GB31" s="8"/>
      <c r="GC31" s="8"/>
      <c r="GD31" s="8"/>
      <c r="GE31" s="50"/>
    </row>
    <row r="32" spans="1:187" s="1" customFormat="1" ht="31.5" x14ac:dyDescent="0.25">
      <c r="A32" s="204"/>
      <c r="B32" s="131" t="s">
        <v>85</v>
      </c>
      <c r="C32" s="52">
        <f t="shared" si="7"/>
        <v>101684</v>
      </c>
      <c r="D32" s="52">
        <f t="shared" si="0"/>
        <v>28077</v>
      </c>
      <c r="E32" s="6">
        <f t="shared" si="1"/>
        <v>3035</v>
      </c>
      <c r="F32" s="6">
        <f t="shared" si="2"/>
        <v>34907</v>
      </c>
      <c r="G32" s="96">
        <f t="shared" si="3"/>
        <v>35665</v>
      </c>
      <c r="H32" s="52">
        <f t="shared" si="8"/>
        <v>101684</v>
      </c>
      <c r="I32" s="6">
        <f t="shared" si="9"/>
        <v>28077</v>
      </c>
      <c r="J32" s="6">
        <f t="shared" si="10"/>
        <v>3035</v>
      </c>
      <c r="K32" s="6">
        <f t="shared" si="11"/>
        <v>34907</v>
      </c>
      <c r="L32" s="3">
        <f t="shared" si="12"/>
        <v>35665</v>
      </c>
      <c r="M32" s="81"/>
      <c r="N32" s="6"/>
      <c r="O32" s="6"/>
      <c r="P32" s="6"/>
      <c r="Q32" s="6"/>
      <c r="R32" s="6"/>
      <c r="S32" s="6"/>
      <c r="T32" s="6"/>
      <c r="U32" s="6"/>
      <c r="V32" s="3"/>
      <c r="W32" s="52"/>
      <c r="X32" s="6"/>
      <c r="Y32" s="6"/>
      <c r="Z32" s="6"/>
      <c r="AA32" s="6"/>
      <c r="AB32" s="6"/>
      <c r="AC32" s="6"/>
      <c r="AD32" s="6"/>
      <c r="AE32" s="6"/>
      <c r="AF32" s="3"/>
      <c r="AG32" s="52"/>
      <c r="AH32" s="6"/>
      <c r="AI32" s="6"/>
      <c r="AJ32" s="6"/>
      <c r="AK32" s="6"/>
      <c r="AL32" s="6"/>
      <c r="AM32" s="6"/>
      <c r="AN32" s="6"/>
      <c r="AO32" s="6"/>
      <c r="AP32" s="3"/>
      <c r="AQ32" s="52"/>
      <c r="AR32" s="6"/>
      <c r="AS32" s="6"/>
      <c r="AT32" s="6"/>
      <c r="AU32" s="6"/>
      <c r="AV32" s="6"/>
      <c r="AW32" s="6"/>
      <c r="AX32" s="6"/>
      <c r="AY32" s="6"/>
      <c r="AZ32" s="3"/>
      <c r="BA32" s="81">
        <v>134</v>
      </c>
      <c r="BB32" s="6">
        <v>37</v>
      </c>
      <c r="BC32" s="6">
        <v>4</v>
      </c>
      <c r="BD32" s="6">
        <v>46</v>
      </c>
      <c r="BE32" s="6">
        <v>47</v>
      </c>
      <c r="BF32" s="6">
        <v>101684</v>
      </c>
      <c r="BG32" s="6">
        <v>28077</v>
      </c>
      <c r="BH32" s="6">
        <v>3035</v>
      </c>
      <c r="BI32" s="6">
        <v>34907</v>
      </c>
      <c r="BJ32" s="96">
        <v>35665</v>
      </c>
      <c r="BK32" s="52"/>
      <c r="BL32" s="8"/>
      <c r="BM32" s="8"/>
      <c r="BN32" s="8"/>
      <c r="BO32" s="50"/>
      <c r="BP32" s="81"/>
      <c r="BQ32" s="6"/>
      <c r="BR32" s="6"/>
      <c r="BS32" s="6"/>
      <c r="BT32" s="6"/>
      <c r="BU32" s="6"/>
      <c r="BV32" s="6"/>
      <c r="BW32" s="6"/>
      <c r="BX32" s="6"/>
      <c r="BY32" s="96"/>
      <c r="BZ32" s="52"/>
      <c r="CA32" s="6"/>
      <c r="CB32" s="6"/>
      <c r="CC32" s="6"/>
      <c r="CD32" s="6"/>
      <c r="CE32" s="6"/>
      <c r="CF32" s="6"/>
      <c r="CG32" s="6"/>
      <c r="CH32" s="6"/>
      <c r="CI32" s="3"/>
      <c r="CJ32" s="81"/>
      <c r="CK32" s="6"/>
      <c r="CL32" s="6"/>
      <c r="CM32" s="6"/>
      <c r="CN32" s="6"/>
      <c r="CO32" s="6"/>
      <c r="CP32" s="6"/>
      <c r="CQ32" s="6"/>
      <c r="CR32" s="6"/>
      <c r="CS32" s="96"/>
      <c r="CT32" s="52"/>
      <c r="CU32" s="6"/>
      <c r="CV32" s="6"/>
      <c r="CW32" s="6"/>
      <c r="CX32" s="6"/>
      <c r="CY32" s="6"/>
      <c r="CZ32" s="6"/>
      <c r="DA32" s="6"/>
      <c r="DB32" s="6"/>
      <c r="DC32" s="3"/>
      <c r="DD32" s="81"/>
      <c r="DE32" s="6"/>
      <c r="DF32" s="6"/>
      <c r="DG32" s="6"/>
      <c r="DH32" s="6"/>
      <c r="DI32" s="6"/>
      <c r="DJ32" s="6"/>
      <c r="DK32" s="6"/>
      <c r="DL32" s="6"/>
      <c r="DM32" s="3"/>
      <c r="DN32" s="52"/>
      <c r="DO32" s="6"/>
      <c r="DP32" s="6"/>
      <c r="DQ32" s="6"/>
      <c r="DR32" s="6"/>
      <c r="DS32" s="6"/>
      <c r="DT32" s="6"/>
      <c r="DU32" s="6"/>
      <c r="DV32" s="6"/>
      <c r="DW32" s="96"/>
      <c r="DX32" s="52"/>
      <c r="DY32" s="6"/>
      <c r="DZ32" s="6"/>
      <c r="EA32" s="6"/>
      <c r="EB32" s="3"/>
      <c r="EC32" s="81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2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1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6"/>
      <c r="FV32" s="52"/>
      <c r="FW32" s="8"/>
      <c r="FX32" s="8"/>
      <c r="FY32" s="8"/>
      <c r="FZ32" s="8"/>
      <c r="GA32" s="6"/>
      <c r="GB32" s="8"/>
      <c r="GC32" s="8"/>
      <c r="GD32" s="8"/>
      <c r="GE32" s="50"/>
    </row>
    <row r="33" spans="1:187" s="1" customFormat="1" ht="16.5" thickBot="1" x14ac:dyDescent="0.3">
      <c r="A33" s="208"/>
      <c r="B33" s="123" t="s">
        <v>61</v>
      </c>
      <c r="C33" s="66">
        <f t="shared" si="7"/>
        <v>11438</v>
      </c>
      <c r="D33" s="66">
        <f t="shared" si="0"/>
        <v>0</v>
      </c>
      <c r="E33" s="47">
        <f t="shared" si="1"/>
        <v>0</v>
      </c>
      <c r="F33" s="47">
        <f t="shared" si="2"/>
        <v>5719</v>
      </c>
      <c r="G33" s="100">
        <f t="shared" si="3"/>
        <v>5719</v>
      </c>
      <c r="H33" s="66">
        <f t="shared" si="8"/>
        <v>11438</v>
      </c>
      <c r="I33" s="47">
        <f t="shared" si="9"/>
        <v>0</v>
      </c>
      <c r="J33" s="47">
        <f t="shared" si="10"/>
        <v>0</v>
      </c>
      <c r="K33" s="47">
        <f t="shared" si="11"/>
        <v>5719</v>
      </c>
      <c r="L33" s="7">
        <f t="shared" si="12"/>
        <v>5719</v>
      </c>
      <c r="M33" s="86">
        <v>10</v>
      </c>
      <c r="N33" s="11">
        <v>0</v>
      </c>
      <c r="O33" s="11">
        <v>0</v>
      </c>
      <c r="P33" s="11">
        <v>5</v>
      </c>
      <c r="Q33" s="11">
        <v>5</v>
      </c>
      <c r="R33" s="11">
        <v>11438</v>
      </c>
      <c r="S33" s="11">
        <v>0</v>
      </c>
      <c r="T33" s="11">
        <v>0</v>
      </c>
      <c r="U33" s="11">
        <v>5719</v>
      </c>
      <c r="V33" s="5">
        <v>5719</v>
      </c>
      <c r="W33" s="51"/>
      <c r="X33" s="11"/>
      <c r="Y33" s="11"/>
      <c r="Z33" s="11"/>
      <c r="AA33" s="11"/>
      <c r="AB33" s="11"/>
      <c r="AC33" s="11"/>
      <c r="AD33" s="11"/>
      <c r="AE33" s="11"/>
      <c r="AF33" s="5"/>
      <c r="AG33" s="51"/>
      <c r="AH33" s="11"/>
      <c r="AI33" s="11"/>
      <c r="AJ33" s="11"/>
      <c r="AK33" s="11"/>
      <c r="AL33" s="11"/>
      <c r="AM33" s="11"/>
      <c r="AN33" s="11"/>
      <c r="AO33" s="11"/>
      <c r="AP33" s="5"/>
      <c r="AQ33" s="51"/>
      <c r="AR33" s="11"/>
      <c r="AS33" s="11"/>
      <c r="AT33" s="11"/>
      <c r="AU33" s="11"/>
      <c r="AV33" s="11"/>
      <c r="AW33" s="11"/>
      <c r="AX33" s="11"/>
      <c r="AY33" s="11"/>
      <c r="AZ33" s="5"/>
      <c r="BA33" s="86"/>
      <c r="BB33" s="11"/>
      <c r="BC33" s="11"/>
      <c r="BD33" s="11"/>
      <c r="BE33" s="11"/>
      <c r="BF33" s="11"/>
      <c r="BG33" s="11"/>
      <c r="BH33" s="11"/>
      <c r="BI33" s="11"/>
      <c r="BJ33" s="97"/>
      <c r="BK33" s="51"/>
      <c r="BL33" s="10"/>
      <c r="BM33" s="10"/>
      <c r="BN33" s="10"/>
      <c r="BO33" s="58"/>
      <c r="BP33" s="86"/>
      <c r="BQ33" s="11"/>
      <c r="BR33" s="11"/>
      <c r="BS33" s="11"/>
      <c r="BT33" s="11"/>
      <c r="BU33" s="11"/>
      <c r="BV33" s="11"/>
      <c r="BW33" s="11"/>
      <c r="BX33" s="11"/>
      <c r="BY33" s="97"/>
      <c r="BZ33" s="51"/>
      <c r="CA33" s="11"/>
      <c r="CB33" s="11"/>
      <c r="CC33" s="11"/>
      <c r="CD33" s="11"/>
      <c r="CE33" s="11"/>
      <c r="CF33" s="11"/>
      <c r="CG33" s="11"/>
      <c r="CH33" s="11"/>
      <c r="CI33" s="5"/>
      <c r="CJ33" s="86"/>
      <c r="CK33" s="11"/>
      <c r="CL33" s="11"/>
      <c r="CM33" s="11"/>
      <c r="CN33" s="11"/>
      <c r="CO33" s="11"/>
      <c r="CP33" s="11"/>
      <c r="CQ33" s="11"/>
      <c r="CR33" s="11"/>
      <c r="CS33" s="97"/>
      <c r="CT33" s="51"/>
      <c r="CU33" s="11"/>
      <c r="CV33" s="11"/>
      <c r="CW33" s="11"/>
      <c r="CX33" s="11"/>
      <c r="CY33" s="11"/>
      <c r="CZ33" s="11"/>
      <c r="DA33" s="11"/>
      <c r="DB33" s="11"/>
      <c r="DC33" s="5"/>
      <c r="DD33" s="86"/>
      <c r="DE33" s="11"/>
      <c r="DF33" s="11"/>
      <c r="DG33" s="11"/>
      <c r="DH33" s="11"/>
      <c r="DI33" s="11"/>
      <c r="DJ33" s="11"/>
      <c r="DK33" s="11"/>
      <c r="DL33" s="11"/>
      <c r="DM33" s="5"/>
      <c r="DN33" s="51"/>
      <c r="DO33" s="11"/>
      <c r="DP33" s="11"/>
      <c r="DQ33" s="11"/>
      <c r="DR33" s="11"/>
      <c r="DS33" s="11"/>
      <c r="DT33" s="11"/>
      <c r="DU33" s="11"/>
      <c r="DV33" s="11"/>
      <c r="DW33" s="97"/>
      <c r="DX33" s="51"/>
      <c r="DY33" s="11"/>
      <c r="DZ33" s="11"/>
      <c r="EA33" s="11"/>
      <c r="EB33" s="5"/>
      <c r="EC33" s="86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5"/>
      <c r="ER33" s="5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5"/>
      <c r="FG33" s="86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97"/>
      <c r="FV33" s="51"/>
      <c r="FW33" s="10"/>
      <c r="FX33" s="10"/>
      <c r="FY33" s="10"/>
      <c r="FZ33" s="10"/>
      <c r="GA33" s="11"/>
      <c r="GB33" s="10"/>
      <c r="GC33" s="10"/>
      <c r="GD33" s="10"/>
      <c r="GE33" s="58"/>
    </row>
    <row r="34" spans="1:187" s="1" customFormat="1" x14ac:dyDescent="0.25">
      <c r="A34" s="201">
        <v>3</v>
      </c>
      <c r="B34" s="30" t="s">
        <v>7</v>
      </c>
      <c r="C34" s="64">
        <f t="shared" si="7"/>
        <v>8799694</v>
      </c>
      <c r="D34" s="64">
        <f t="shared" si="0"/>
        <v>2099754</v>
      </c>
      <c r="E34" s="14">
        <f t="shared" si="1"/>
        <v>1441395</v>
      </c>
      <c r="F34" s="14">
        <f t="shared" si="2"/>
        <v>2628016</v>
      </c>
      <c r="G34" s="95">
        <f t="shared" si="3"/>
        <v>2630529</v>
      </c>
      <c r="H34" s="64">
        <f t="shared" si="8"/>
        <v>5909675</v>
      </c>
      <c r="I34" s="14">
        <f t="shared" si="9"/>
        <v>1481832</v>
      </c>
      <c r="J34" s="14">
        <f t="shared" si="10"/>
        <v>982593</v>
      </c>
      <c r="K34" s="14">
        <f t="shared" si="11"/>
        <v>1722627</v>
      </c>
      <c r="L34" s="2">
        <f t="shared" si="12"/>
        <v>1722623</v>
      </c>
      <c r="M34" s="80">
        <v>9572</v>
      </c>
      <c r="N34" s="49">
        <v>1493</v>
      </c>
      <c r="O34" s="49">
        <v>1811</v>
      </c>
      <c r="P34" s="49">
        <v>3119</v>
      </c>
      <c r="Q34" s="49">
        <v>3149</v>
      </c>
      <c r="R34" s="49">
        <v>3577522</v>
      </c>
      <c r="S34" s="49">
        <v>924664</v>
      </c>
      <c r="T34" s="49">
        <v>557144</v>
      </c>
      <c r="U34" s="49">
        <v>1047859</v>
      </c>
      <c r="V34" s="24">
        <v>1047855</v>
      </c>
      <c r="W34" s="55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24">
        <v>0</v>
      </c>
      <c r="AG34" s="55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4">
        <v>0</v>
      </c>
      <c r="AQ34" s="55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24">
        <v>0</v>
      </c>
      <c r="BA34" s="80">
        <v>1748</v>
      </c>
      <c r="BB34" s="49">
        <v>411</v>
      </c>
      <c r="BC34" s="49">
        <v>293</v>
      </c>
      <c r="BD34" s="49">
        <v>522</v>
      </c>
      <c r="BE34" s="49">
        <v>522</v>
      </c>
      <c r="BF34" s="49">
        <v>2332153</v>
      </c>
      <c r="BG34" s="49">
        <v>557168</v>
      </c>
      <c r="BH34" s="49">
        <v>425449</v>
      </c>
      <c r="BI34" s="49">
        <v>674768</v>
      </c>
      <c r="BJ34" s="99">
        <v>674768</v>
      </c>
      <c r="BK34" s="55"/>
      <c r="BL34" s="23"/>
      <c r="BM34" s="23"/>
      <c r="BN34" s="23"/>
      <c r="BO34" s="39"/>
      <c r="BP34" s="80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99">
        <v>0</v>
      </c>
      <c r="BZ34" s="55">
        <v>0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24">
        <v>0</v>
      </c>
      <c r="CJ34" s="80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  <c r="CR34" s="49">
        <v>0</v>
      </c>
      <c r="CS34" s="99">
        <v>0</v>
      </c>
      <c r="CT34" s="55">
        <v>0</v>
      </c>
      <c r="CU34" s="49">
        <v>0</v>
      </c>
      <c r="CV34" s="49">
        <v>0</v>
      </c>
      <c r="CW34" s="49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24">
        <v>0</v>
      </c>
      <c r="DD34" s="80">
        <v>46</v>
      </c>
      <c r="DE34" s="49">
        <v>15</v>
      </c>
      <c r="DF34" s="49">
        <v>11</v>
      </c>
      <c r="DG34" s="49">
        <v>10</v>
      </c>
      <c r="DH34" s="49">
        <v>10</v>
      </c>
      <c r="DI34" s="49">
        <v>2754543</v>
      </c>
      <c r="DJ34" s="49">
        <v>568406</v>
      </c>
      <c r="DK34" s="49">
        <v>414238</v>
      </c>
      <c r="DL34" s="49">
        <v>884691</v>
      </c>
      <c r="DM34" s="24">
        <v>887208</v>
      </c>
      <c r="DN34" s="55">
        <v>2</v>
      </c>
      <c r="DO34" s="49">
        <v>1</v>
      </c>
      <c r="DP34" s="49">
        <v>1</v>
      </c>
      <c r="DQ34" s="49">
        <v>0</v>
      </c>
      <c r="DR34" s="49">
        <v>0</v>
      </c>
      <c r="DS34" s="49">
        <v>135476</v>
      </c>
      <c r="DT34" s="49">
        <v>49516</v>
      </c>
      <c r="DU34" s="49">
        <v>44564</v>
      </c>
      <c r="DV34" s="49">
        <v>20698</v>
      </c>
      <c r="DW34" s="99">
        <v>20698</v>
      </c>
      <c r="DX34" s="55"/>
      <c r="DY34" s="49"/>
      <c r="DZ34" s="49"/>
      <c r="EA34" s="49"/>
      <c r="EB34" s="24"/>
      <c r="EC34" s="80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24"/>
      <c r="ER34" s="55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24"/>
      <c r="FG34" s="80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99"/>
      <c r="FV34" s="55">
        <v>0</v>
      </c>
      <c r="FW34" s="23">
        <v>0</v>
      </c>
      <c r="FX34" s="23">
        <v>0</v>
      </c>
      <c r="FY34" s="23">
        <v>0</v>
      </c>
      <c r="FZ34" s="23">
        <v>0</v>
      </c>
      <c r="GA34" s="49">
        <v>0</v>
      </c>
      <c r="GB34" s="23">
        <v>0</v>
      </c>
      <c r="GC34" s="23">
        <v>0</v>
      </c>
      <c r="GD34" s="23">
        <v>0</v>
      </c>
      <c r="GE34" s="39">
        <v>0</v>
      </c>
    </row>
    <row r="35" spans="1:187" s="1" customFormat="1" x14ac:dyDescent="0.25">
      <c r="A35" s="204"/>
      <c r="B35" s="128" t="s">
        <v>110</v>
      </c>
      <c r="C35" s="52">
        <f t="shared" si="7"/>
        <v>101996571</v>
      </c>
      <c r="D35" s="52">
        <f t="shared" si="0"/>
        <v>23041084</v>
      </c>
      <c r="E35" s="6">
        <f t="shared" si="1"/>
        <v>25345553</v>
      </c>
      <c r="F35" s="6">
        <f t="shared" si="2"/>
        <v>26806967</v>
      </c>
      <c r="G35" s="96">
        <f t="shared" si="3"/>
        <v>26802967</v>
      </c>
      <c r="H35" s="52">
        <f t="shared" si="8"/>
        <v>0</v>
      </c>
      <c r="I35" s="6">
        <f t="shared" si="9"/>
        <v>0</v>
      </c>
      <c r="J35" s="6">
        <f t="shared" si="10"/>
        <v>0</v>
      </c>
      <c r="K35" s="6">
        <f t="shared" si="11"/>
        <v>0</v>
      </c>
      <c r="L35" s="3">
        <f t="shared" si="12"/>
        <v>0</v>
      </c>
      <c r="M35" s="81"/>
      <c r="N35" s="8"/>
      <c r="O35" s="8"/>
      <c r="P35" s="8"/>
      <c r="Q35" s="8"/>
      <c r="R35" s="6"/>
      <c r="S35" s="8"/>
      <c r="T35" s="8"/>
      <c r="U35" s="8"/>
      <c r="V35" s="50"/>
      <c r="W35" s="52"/>
      <c r="X35" s="8"/>
      <c r="Y35" s="8"/>
      <c r="Z35" s="8"/>
      <c r="AA35" s="8"/>
      <c r="AB35" s="6"/>
      <c r="AC35" s="8"/>
      <c r="AD35" s="8"/>
      <c r="AE35" s="8"/>
      <c r="AF35" s="50"/>
      <c r="AG35" s="52"/>
      <c r="AH35" s="8"/>
      <c r="AI35" s="8"/>
      <c r="AJ35" s="8"/>
      <c r="AK35" s="8"/>
      <c r="AL35" s="6"/>
      <c r="AM35" s="8"/>
      <c r="AN35" s="8"/>
      <c r="AO35" s="8"/>
      <c r="AP35" s="50"/>
      <c r="AQ35" s="52"/>
      <c r="AR35" s="8"/>
      <c r="AS35" s="8"/>
      <c r="AT35" s="8"/>
      <c r="AU35" s="8"/>
      <c r="AV35" s="6"/>
      <c r="AW35" s="8"/>
      <c r="AX35" s="8"/>
      <c r="AY35" s="8"/>
      <c r="AZ35" s="50"/>
      <c r="BA35" s="81"/>
      <c r="BB35" s="8"/>
      <c r="BC35" s="8"/>
      <c r="BD35" s="8"/>
      <c r="BE35" s="8"/>
      <c r="BF35" s="6"/>
      <c r="BG35" s="8"/>
      <c r="BH35" s="8"/>
      <c r="BI35" s="8"/>
      <c r="BJ35" s="98"/>
      <c r="BK35" s="52"/>
      <c r="BL35" s="8"/>
      <c r="BM35" s="8"/>
      <c r="BN35" s="8"/>
      <c r="BO35" s="50"/>
      <c r="BP35" s="81"/>
      <c r="BQ35" s="8"/>
      <c r="BR35" s="8"/>
      <c r="BS35" s="8"/>
      <c r="BT35" s="8"/>
      <c r="BU35" s="6"/>
      <c r="BV35" s="8"/>
      <c r="BW35" s="8"/>
      <c r="BX35" s="8"/>
      <c r="BY35" s="98"/>
      <c r="BZ35" s="52"/>
      <c r="CA35" s="8"/>
      <c r="CB35" s="8"/>
      <c r="CC35" s="8"/>
      <c r="CD35" s="8"/>
      <c r="CE35" s="6"/>
      <c r="CF35" s="8"/>
      <c r="CG35" s="8"/>
      <c r="CH35" s="8"/>
      <c r="CI35" s="50"/>
      <c r="CJ35" s="81"/>
      <c r="CK35" s="8"/>
      <c r="CL35" s="8"/>
      <c r="CM35" s="8"/>
      <c r="CN35" s="8"/>
      <c r="CO35" s="6"/>
      <c r="CP35" s="8"/>
      <c r="CQ35" s="8"/>
      <c r="CR35" s="8"/>
      <c r="CS35" s="98"/>
      <c r="CT35" s="52"/>
      <c r="CU35" s="8"/>
      <c r="CV35" s="8"/>
      <c r="CW35" s="8"/>
      <c r="CX35" s="8"/>
      <c r="CY35" s="6"/>
      <c r="CZ35" s="8"/>
      <c r="DA35" s="8"/>
      <c r="DB35" s="8"/>
      <c r="DC35" s="50"/>
      <c r="DD35" s="81">
        <v>365</v>
      </c>
      <c r="DE35" s="6">
        <v>85</v>
      </c>
      <c r="DF35" s="6">
        <v>92</v>
      </c>
      <c r="DG35" s="6">
        <v>94</v>
      </c>
      <c r="DH35" s="6">
        <v>94</v>
      </c>
      <c r="DI35" s="6">
        <v>67785583</v>
      </c>
      <c r="DJ35" s="6">
        <v>14527529</v>
      </c>
      <c r="DK35" s="6">
        <v>16843676</v>
      </c>
      <c r="DL35" s="6">
        <v>18207189</v>
      </c>
      <c r="DM35" s="3">
        <v>18207189</v>
      </c>
      <c r="DN35" s="52">
        <v>195</v>
      </c>
      <c r="DO35" s="6">
        <v>64</v>
      </c>
      <c r="DP35" s="6">
        <v>65</v>
      </c>
      <c r="DQ35" s="6">
        <v>33</v>
      </c>
      <c r="DR35" s="6">
        <v>33</v>
      </c>
      <c r="DS35" s="6">
        <v>34210988</v>
      </c>
      <c r="DT35" s="6">
        <v>8513555</v>
      </c>
      <c r="DU35" s="6">
        <v>8501877</v>
      </c>
      <c r="DV35" s="6">
        <v>8599778</v>
      </c>
      <c r="DW35" s="96">
        <v>8595778</v>
      </c>
      <c r="DX35" s="52"/>
      <c r="DY35" s="6"/>
      <c r="DZ35" s="6"/>
      <c r="EA35" s="6"/>
      <c r="EB35" s="3"/>
      <c r="EC35" s="81"/>
      <c r="ED35" s="8"/>
      <c r="EE35" s="8"/>
      <c r="EF35" s="8"/>
      <c r="EG35" s="8"/>
      <c r="EH35" s="6"/>
      <c r="EI35" s="8"/>
      <c r="EJ35" s="8"/>
      <c r="EK35" s="8"/>
      <c r="EL35" s="8"/>
      <c r="EM35" s="6"/>
      <c r="EN35" s="8"/>
      <c r="EO35" s="8"/>
      <c r="EP35" s="8"/>
      <c r="EQ35" s="50"/>
      <c r="ER35" s="52"/>
      <c r="ES35" s="8"/>
      <c r="ET35" s="8"/>
      <c r="EU35" s="8"/>
      <c r="EV35" s="8"/>
      <c r="EW35" s="6"/>
      <c r="EX35" s="8"/>
      <c r="EY35" s="8"/>
      <c r="EZ35" s="8"/>
      <c r="FA35" s="8"/>
      <c r="FB35" s="6"/>
      <c r="FC35" s="8"/>
      <c r="FD35" s="8"/>
      <c r="FE35" s="8"/>
      <c r="FF35" s="50"/>
      <c r="FG35" s="81"/>
      <c r="FH35" s="8"/>
      <c r="FI35" s="8"/>
      <c r="FJ35" s="8"/>
      <c r="FK35" s="8"/>
      <c r="FL35" s="6"/>
      <c r="FM35" s="8"/>
      <c r="FN35" s="8"/>
      <c r="FO35" s="8"/>
      <c r="FP35" s="8"/>
      <c r="FQ35" s="6"/>
      <c r="FR35" s="8"/>
      <c r="FS35" s="8"/>
      <c r="FT35" s="8"/>
      <c r="FU35" s="98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04"/>
      <c r="B36" s="133" t="s">
        <v>34</v>
      </c>
      <c r="C36" s="52">
        <f t="shared" si="7"/>
        <v>2745391</v>
      </c>
      <c r="D36" s="52">
        <f t="shared" si="0"/>
        <v>422607</v>
      </c>
      <c r="E36" s="6">
        <f t="shared" si="1"/>
        <v>533732</v>
      </c>
      <c r="F36" s="6">
        <f t="shared" si="2"/>
        <v>894526</v>
      </c>
      <c r="G36" s="96">
        <f t="shared" si="3"/>
        <v>894526</v>
      </c>
      <c r="H36" s="52">
        <f t="shared" si="8"/>
        <v>2745391</v>
      </c>
      <c r="I36" s="6">
        <f t="shared" si="9"/>
        <v>422607</v>
      </c>
      <c r="J36" s="6">
        <f t="shared" si="10"/>
        <v>533732</v>
      </c>
      <c r="K36" s="6">
        <f t="shared" si="11"/>
        <v>894526</v>
      </c>
      <c r="L36" s="3">
        <f t="shared" si="12"/>
        <v>894526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324</v>
      </c>
      <c r="BB36" s="6">
        <v>63</v>
      </c>
      <c r="BC36" s="6">
        <v>64</v>
      </c>
      <c r="BD36" s="6">
        <v>99</v>
      </c>
      <c r="BE36" s="6">
        <v>98</v>
      </c>
      <c r="BF36" s="6">
        <v>2745391</v>
      </c>
      <c r="BG36" s="6">
        <v>422607</v>
      </c>
      <c r="BH36" s="6">
        <v>533732</v>
      </c>
      <c r="BI36" s="6">
        <v>894526</v>
      </c>
      <c r="BJ36" s="96">
        <v>894526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04"/>
      <c r="B37" s="133" t="s">
        <v>35</v>
      </c>
      <c r="C37" s="52">
        <f t="shared" si="7"/>
        <v>545912</v>
      </c>
      <c r="D37" s="52">
        <f t="shared" si="0"/>
        <v>237430</v>
      </c>
      <c r="E37" s="6">
        <f t="shared" si="1"/>
        <v>55705</v>
      </c>
      <c r="F37" s="6">
        <f t="shared" si="2"/>
        <v>126382</v>
      </c>
      <c r="G37" s="96">
        <f t="shared" si="3"/>
        <v>126395</v>
      </c>
      <c r="H37" s="52">
        <f t="shared" si="8"/>
        <v>545912</v>
      </c>
      <c r="I37" s="6">
        <f t="shared" si="9"/>
        <v>237430</v>
      </c>
      <c r="J37" s="6">
        <f t="shared" si="10"/>
        <v>55705</v>
      </c>
      <c r="K37" s="6">
        <f t="shared" si="11"/>
        <v>126382</v>
      </c>
      <c r="L37" s="3">
        <f t="shared" si="12"/>
        <v>126395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242</v>
      </c>
      <c r="BB37" s="6">
        <v>68</v>
      </c>
      <c r="BC37" s="6">
        <v>38</v>
      </c>
      <c r="BD37" s="6">
        <v>68</v>
      </c>
      <c r="BE37" s="6">
        <v>68</v>
      </c>
      <c r="BF37" s="6">
        <v>545912</v>
      </c>
      <c r="BG37" s="6">
        <v>237430</v>
      </c>
      <c r="BH37" s="6">
        <v>55705</v>
      </c>
      <c r="BI37" s="6">
        <v>126382</v>
      </c>
      <c r="BJ37" s="96">
        <v>126395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04"/>
      <c r="B38" s="129" t="s">
        <v>36</v>
      </c>
      <c r="C38" s="52">
        <f t="shared" si="7"/>
        <v>2328188</v>
      </c>
      <c r="D38" s="52">
        <f t="shared" si="0"/>
        <v>662459</v>
      </c>
      <c r="E38" s="6">
        <f t="shared" si="1"/>
        <v>777251</v>
      </c>
      <c r="F38" s="6">
        <f t="shared" si="2"/>
        <v>444239</v>
      </c>
      <c r="G38" s="96">
        <f t="shared" si="3"/>
        <v>444239</v>
      </c>
      <c r="H38" s="52">
        <f t="shared" si="8"/>
        <v>2328188</v>
      </c>
      <c r="I38" s="6">
        <f t="shared" si="9"/>
        <v>662459</v>
      </c>
      <c r="J38" s="6">
        <f t="shared" si="10"/>
        <v>777251</v>
      </c>
      <c r="K38" s="6">
        <f t="shared" si="11"/>
        <v>444239</v>
      </c>
      <c r="L38" s="3">
        <f t="shared" si="12"/>
        <v>444239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347</v>
      </c>
      <c r="BB38" s="6">
        <v>104</v>
      </c>
      <c r="BC38" s="6">
        <v>121</v>
      </c>
      <c r="BD38" s="6">
        <v>61</v>
      </c>
      <c r="BE38" s="6">
        <v>61</v>
      </c>
      <c r="BF38" s="6">
        <v>2328188</v>
      </c>
      <c r="BG38" s="6">
        <v>662459</v>
      </c>
      <c r="BH38" s="6">
        <v>777251</v>
      </c>
      <c r="BI38" s="6">
        <v>444239</v>
      </c>
      <c r="BJ38" s="96">
        <v>444239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x14ac:dyDescent="0.25">
      <c r="A39" s="204"/>
      <c r="B39" s="129" t="s">
        <v>37</v>
      </c>
      <c r="C39" s="52">
        <f t="shared" si="7"/>
        <v>631876</v>
      </c>
      <c r="D39" s="52">
        <f t="shared" si="0"/>
        <v>153007</v>
      </c>
      <c r="E39" s="6">
        <f t="shared" si="1"/>
        <v>47320</v>
      </c>
      <c r="F39" s="6">
        <f t="shared" si="2"/>
        <v>215766</v>
      </c>
      <c r="G39" s="96">
        <f t="shared" si="3"/>
        <v>215783</v>
      </c>
      <c r="H39" s="52">
        <f t="shared" si="8"/>
        <v>631876</v>
      </c>
      <c r="I39" s="6">
        <f t="shared" si="9"/>
        <v>153007</v>
      </c>
      <c r="J39" s="6">
        <f t="shared" si="10"/>
        <v>47320</v>
      </c>
      <c r="K39" s="6">
        <f t="shared" si="11"/>
        <v>215766</v>
      </c>
      <c r="L39" s="3">
        <f t="shared" si="12"/>
        <v>215783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379</v>
      </c>
      <c r="BB39" s="6">
        <v>94</v>
      </c>
      <c r="BC39" s="6">
        <v>29</v>
      </c>
      <c r="BD39" s="6">
        <v>128</v>
      </c>
      <c r="BE39" s="6">
        <v>128</v>
      </c>
      <c r="BF39" s="6">
        <v>631876</v>
      </c>
      <c r="BG39" s="6">
        <v>153007</v>
      </c>
      <c r="BH39" s="6">
        <v>47320</v>
      </c>
      <c r="BI39" s="6">
        <v>215766</v>
      </c>
      <c r="BJ39" s="96">
        <v>215783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x14ac:dyDescent="0.25">
      <c r="A40" s="204"/>
      <c r="B40" s="27" t="s">
        <v>76</v>
      </c>
      <c r="C40" s="52">
        <f t="shared" si="7"/>
        <v>4792</v>
      </c>
      <c r="D40" s="52">
        <f t="shared" si="0"/>
        <v>0</v>
      </c>
      <c r="E40" s="6">
        <f t="shared" si="1"/>
        <v>0</v>
      </c>
      <c r="F40" s="6">
        <f t="shared" si="2"/>
        <v>2396</v>
      </c>
      <c r="G40" s="96">
        <f t="shared" si="3"/>
        <v>2396</v>
      </c>
      <c r="H40" s="52">
        <f t="shared" si="8"/>
        <v>4792</v>
      </c>
      <c r="I40" s="6">
        <f t="shared" si="9"/>
        <v>0</v>
      </c>
      <c r="J40" s="6">
        <f t="shared" si="10"/>
        <v>0</v>
      </c>
      <c r="K40" s="6">
        <f t="shared" si="11"/>
        <v>2396</v>
      </c>
      <c r="L40" s="3">
        <f t="shared" si="12"/>
        <v>2396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15</v>
      </c>
      <c r="BB40" s="6">
        <v>0</v>
      </c>
      <c r="BC40" s="6">
        <v>0</v>
      </c>
      <c r="BD40" s="6">
        <v>8</v>
      </c>
      <c r="BE40" s="6">
        <v>7</v>
      </c>
      <c r="BF40" s="6">
        <v>4792</v>
      </c>
      <c r="BG40" s="6">
        <v>0</v>
      </c>
      <c r="BH40" s="6">
        <v>0</v>
      </c>
      <c r="BI40" s="6">
        <v>2396</v>
      </c>
      <c r="BJ40" s="96">
        <v>2396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ht="47.25" x14ac:dyDescent="0.25">
      <c r="A41" s="204"/>
      <c r="B41" s="28" t="s">
        <v>92</v>
      </c>
      <c r="C41" s="52">
        <f t="shared" si="7"/>
        <v>7801</v>
      </c>
      <c r="D41" s="52">
        <f t="shared" si="0"/>
        <v>0</v>
      </c>
      <c r="E41" s="6">
        <f t="shared" si="1"/>
        <v>0</v>
      </c>
      <c r="F41" s="6">
        <f t="shared" si="2"/>
        <v>3902</v>
      </c>
      <c r="G41" s="96">
        <f t="shared" si="3"/>
        <v>3899</v>
      </c>
      <c r="H41" s="52">
        <f t="shared" si="8"/>
        <v>7801</v>
      </c>
      <c r="I41" s="6">
        <f t="shared" si="9"/>
        <v>0</v>
      </c>
      <c r="J41" s="6">
        <f t="shared" si="10"/>
        <v>0</v>
      </c>
      <c r="K41" s="6">
        <f t="shared" si="11"/>
        <v>3902</v>
      </c>
      <c r="L41" s="3">
        <f t="shared" si="12"/>
        <v>3899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14</v>
      </c>
      <c r="BB41" s="6">
        <v>0</v>
      </c>
      <c r="BC41" s="6">
        <v>0</v>
      </c>
      <c r="BD41" s="6">
        <v>7</v>
      </c>
      <c r="BE41" s="6">
        <v>7</v>
      </c>
      <c r="BF41" s="6">
        <v>7801</v>
      </c>
      <c r="BG41" s="6">
        <v>0</v>
      </c>
      <c r="BH41" s="6">
        <v>0</v>
      </c>
      <c r="BI41" s="6">
        <v>3902</v>
      </c>
      <c r="BJ41" s="96">
        <v>3899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ht="31.5" x14ac:dyDescent="0.25">
      <c r="A42" s="204"/>
      <c r="B42" s="28" t="s">
        <v>93</v>
      </c>
      <c r="C42" s="52">
        <f t="shared" si="7"/>
        <v>36572</v>
      </c>
      <c r="D42" s="52">
        <f t="shared" si="0"/>
        <v>0</v>
      </c>
      <c r="E42" s="6">
        <f t="shared" si="1"/>
        <v>0</v>
      </c>
      <c r="F42" s="6">
        <f t="shared" si="2"/>
        <v>18286</v>
      </c>
      <c r="G42" s="96">
        <f t="shared" si="3"/>
        <v>18286</v>
      </c>
      <c r="H42" s="52">
        <f t="shared" si="8"/>
        <v>36572</v>
      </c>
      <c r="I42" s="6">
        <f t="shared" si="9"/>
        <v>0</v>
      </c>
      <c r="J42" s="6">
        <f t="shared" si="10"/>
        <v>0</v>
      </c>
      <c r="K42" s="6">
        <f t="shared" si="11"/>
        <v>18286</v>
      </c>
      <c r="L42" s="3">
        <f t="shared" si="12"/>
        <v>18286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56</v>
      </c>
      <c r="BB42" s="6">
        <v>0</v>
      </c>
      <c r="BC42" s="6">
        <v>0</v>
      </c>
      <c r="BD42" s="6">
        <v>28</v>
      </c>
      <c r="BE42" s="6">
        <v>28</v>
      </c>
      <c r="BF42" s="6">
        <v>36572</v>
      </c>
      <c r="BG42" s="6">
        <v>0</v>
      </c>
      <c r="BH42" s="6">
        <v>0</v>
      </c>
      <c r="BI42" s="6">
        <v>18286</v>
      </c>
      <c r="BJ42" s="96">
        <v>18286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x14ac:dyDescent="0.25">
      <c r="A43" s="204"/>
      <c r="B43" s="130" t="s">
        <v>84</v>
      </c>
      <c r="C43" s="52">
        <f t="shared" si="7"/>
        <v>14966</v>
      </c>
      <c r="D43" s="52">
        <f t="shared" si="0"/>
        <v>4771</v>
      </c>
      <c r="E43" s="6">
        <f t="shared" si="1"/>
        <v>1193</v>
      </c>
      <c r="F43" s="6">
        <f t="shared" si="2"/>
        <v>4501</v>
      </c>
      <c r="G43" s="96">
        <f t="shared" si="3"/>
        <v>4501</v>
      </c>
      <c r="H43" s="52">
        <f t="shared" si="8"/>
        <v>14966</v>
      </c>
      <c r="I43" s="6">
        <f t="shared" si="9"/>
        <v>4771</v>
      </c>
      <c r="J43" s="6">
        <f t="shared" si="10"/>
        <v>1193</v>
      </c>
      <c r="K43" s="6">
        <f t="shared" si="11"/>
        <v>4501</v>
      </c>
      <c r="L43" s="3">
        <f t="shared" si="12"/>
        <v>4501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13</v>
      </c>
      <c r="BB43" s="6">
        <v>4</v>
      </c>
      <c r="BC43" s="6">
        <v>1</v>
      </c>
      <c r="BD43" s="6">
        <v>4</v>
      </c>
      <c r="BE43" s="6">
        <v>4</v>
      </c>
      <c r="BF43" s="6">
        <v>14966</v>
      </c>
      <c r="BG43" s="6">
        <v>4771</v>
      </c>
      <c r="BH43" s="6">
        <v>1193</v>
      </c>
      <c r="BI43" s="6">
        <v>4501</v>
      </c>
      <c r="BJ43" s="96">
        <v>4501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ht="31.5" x14ac:dyDescent="0.25">
      <c r="A44" s="204"/>
      <c r="B44" s="131" t="s">
        <v>85</v>
      </c>
      <c r="C44" s="52">
        <f t="shared" si="7"/>
        <v>1643950</v>
      </c>
      <c r="D44" s="52">
        <f t="shared" si="0"/>
        <v>464165</v>
      </c>
      <c r="E44" s="6">
        <f t="shared" si="1"/>
        <v>327731</v>
      </c>
      <c r="F44" s="6">
        <f t="shared" si="2"/>
        <v>426027</v>
      </c>
      <c r="G44" s="96">
        <f t="shared" si="3"/>
        <v>426027</v>
      </c>
      <c r="H44" s="52">
        <f t="shared" si="8"/>
        <v>1643950</v>
      </c>
      <c r="I44" s="6">
        <f t="shared" si="9"/>
        <v>464165</v>
      </c>
      <c r="J44" s="6">
        <f t="shared" si="10"/>
        <v>327731</v>
      </c>
      <c r="K44" s="6">
        <f t="shared" si="11"/>
        <v>426027</v>
      </c>
      <c r="L44" s="3">
        <f t="shared" si="12"/>
        <v>426027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>
        <v>914</v>
      </c>
      <c r="BB44" s="6">
        <v>296</v>
      </c>
      <c r="BC44" s="6">
        <v>180</v>
      </c>
      <c r="BD44" s="6">
        <v>219</v>
      </c>
      <c r="BE44" s="6">
        <v>219</v>
      </c>
      <c r="BF44" s="6">
        <v>1643950</v>
      </c>
      <c r="BG44" s="6">
        <v>464165</v>
      </c>
      <c r="BH44" s="6">
        <v>327731</v>
      </c>
      <c r="BI44" s="6">
        <v>426027</v>
      </c>
      <c r="BJ44" s="96">
        <v>426027</v>
      </c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/>
      <c r="DE44" s="6"/>
      <c r="DF44" s="6"/>
      <c r="DG44" s="6"/>
      <c r="DH44" s="6"/>
      <c r="DI44" s="6"/>
      <c r="DJ44" s="6"/>
      <c r="DK44" s="6"/>
      <c r="DL44" s="6"/>
      <c r="DM44" s="3"/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1.5" x14ac:dyDescent="0.25">
      <c r="A45" s="204"/>
      <c r="B45" s="132" t="s">
        <v>86</v>
      </c>
      <c r="C45" s="52">
        <f t="shared" si="7"/>
        <v>1768340</v>
      </c>
      <c r="D45" s="52">
        <f t="shared" ref="D45:D86" si="43">I45+DJ45+DT45+DY45+GB45</f>
        <v>451878</v>
      </c>
      <c r="E45" s="6">
        <f t="shared" ref="E45:E86" si="44">J45+DK45+DU45+DZ45+GC45</f>
        <v>274006</v>
      </c>
      <c r="F45" s="6">
        <f t="shared" ref="F45:F86" si="45">K45+DL45+DV45+EA45+GD45</f>
        <v>521228</v>
      </c>
      <c r="G45" s="96">
        <f t="shared" ref="G45:G86" si="46">L45+DM45+DW45+EB45+GE45</f>
        <v>521228</v>
      </c>
      <c r="H45" s="52">
        <f t="shared" si="8"/>
        <v>1768340</v>
      </c>
      <c r="I45" s="6">
        <f t="shared" si="9"/>
        <v>451878</v>
      </c>
      <c r="J45" s="6">
        <f t="shared" si="10"/>
        <v>274006</v>
      </c>
      <c r="K45" s="6">
        <f t="shared" si="11"/>
        <v>521228</v>
      </c>
      <c r="L45" s="3">
        <f t="shared" si="12"/>
        <v>521228</v>
      </c>
      <c r="M45" s="81"/>
      <c r="N45" s="6"/>
      <c r="O45" s="6"/>
      <c r="P45" s="6"/>
      <c r="Q45" s="6"/>
      <c r="R45" s="6"/>
      <c r="S45" s="6"/>
      <c r="T45" s="6"/>
      <c r="U45" s="6"/>
      <c r="V45" s="3"/>
      <c r="W45" s="52"/>
      <c r="X45" s="6"/>
      <c r="Y45" s="6"/>
      <c r="Z45" s="6"/>
      <c r="AA45" s="6"/>
      <c r="AB45" s="6"/>
      <c r="AC45" s="6"/>
      <c r="AD45" s="6"/>
      <c r="AE45" s="6"/>
      <c r="AF45" s="3"/>
      <c r="AG45" s="52"/>
      <c r="AH45" s="6"/>
      <c r="AI45" s="6"/>
      <c r="AJ45" s="6"/>
      <c r="AK45" s="6"/>
      <c r="AL45" s="6"/>
      <c r="AM45" s="6"/>
      <c r="AN45" s="6"/>
      <c r="AO45" s="6"/>
      <c r="AP45" s="3"/>
      <c r="AQ45" s="52"/>
      <c r="AR45" s="6"/>
      <c r="AS45" s="6"/>
      <c r="AT45" s="6"/>
      <c r="AU45" s="6"/>
      <c r="AV45" s="6"/>
      <c r="AW45" s="6"/>
      <c r="AX45" s="6"/>
      <c r="AY45" s="6"/>
      <c r="AZ45" s="3"/>
      <c r="BA45" s="81">
        <v>2155</v>
      </c>
      <c r="BB45" s="6">
        <v>578</v>
      </c>
      <c r="BC45" s="6">
        <v>382</v>
      </c>
      <c r="BD45" s="6">
        <v>597</v>
      </c>
      <c r="BE45" s="6">
        <v>598</v>
      </c>
      <c r="BF45" s="6">
        <v>1768340</v>
      </c>
      <c r="BG45" s="6">
        <v>451878</v>
      </c>
      <c r="BH45" s="6">
        <v>274006</v>
      </c>
      <c r="BI45" s="6">
        <v>521228</v>
      </c>
      <c r="BJ45" s="96">
        <v>521228</v>
      </c>
      <c r="BK45" s="52"/>
      <c r="BL45" s="8"/>
      <c r="BM45" s="8"/>
      <c r="BN45" s="8"/>
      <c r="BO45" s="50"/>
      <c r="BP45" s="81"/>
      <c r="BQ45" s="6"/>
      <c r="BR45" s="6"/>
      <c r="BS45" s="6"/>
      <c r="BT45" s="6"/>
      <c r="BU45" s="6"/>
      <c r="BV45" s="6"/>
      <c r="BW45" s="6"/>
      <c r="BX45" s="6"/>
      <c r="BY45" s="96"/>
      <c r="BZ45" s="52"/>
      <c r="CA45" s="6"/>
      <c r="CB45" s="6"/>
      <c r="CC45" s="6"/>
      <c r="CD45" s="6"/>
      <c r="CE45" s="6"/>
      <c r="CF45" s="6"/>
      <c r="CG45" s="6"/>
      <c r="CH45" s="6"/>
      <c r="CI45" s="3"/>
      <c r="CJ45" s="81"/>
      <c r="CK45" s="6"/>
      <c r="CL45" s="6"/>
      <c r="CM45" s="6"/>
      <c r="CN45" s="6"/>
      <c r="CO45" s="6"/>
      <c r="CP45" s="6"/>
      <c r="CQ45" s="6"/>
      <c r="CR45" s="6"/>
      <c r="CS45" s="96"/>
      <c r="CT45" s="52"/>
      <c r="CU45" s="6"/>
      <c r="CV45" s="6"/>
      <c r="CW45" s="6"/>
      <c r="CX45" s="6"/>
      <c r="CY45" s="6"/>
      <c r="CZ45" s="6"/>
      <c r="DA45" s="6"/>
      <c r="DB45" s="6"/>
      <c r="DC45" s="3"/>
      <c r="DD45" s="81"/>
      <c r="DE45" s="6"/>
      <c r="DF45" s="6"/>
      <c r="DG45" s="6"/>
      <c r="DH45" s="6"/>
      <c r="DI45" s="6"/>
      <c r="DJ45" s="6"/>
      <c r="DK45" s="6"/>
      <c r="DL45" s="6"/>
      <c r="DM45" s="3"/>
      <c r="DN45" s="52"/>
      <c r="DO45" s="6"/>
      <c r="DP45" s="6"/>
      <c r="DQ45" s="6"/>
      <c r="DR45" s="6"/>
      <c r="DS45" s="6"/>
      <c r="DT45" s="6"/>
      <c r="DU45" s="6"/>
      <c r="DV45" s="6"/>
      <c r="DW45" s="96"/>
      <c r="DX45" s="52"/>
      <c r="DY45" s="6"/>
      <c r="DZ45" s="6"/>
      <c r="EA45" s="6"/>
      <c r="EB45" s="3"/>
      <c r="EC45" s="81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3"/>
      <c r="ER45" s="52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3"/>
      <c r="FG45" s="81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96"/>
      <c r="FV45" s="52"/>
      <c r="FW45" s="8"/>
      <c r="FX45" s="8"/>
      <c r="FY45" s="8"/>
      <c r="FZ45" s="8"/>
      <c r="GA45" s="6"/>
      <c r="GB45" s="8"/>
      <c r="GC45" s="8"/>
      <c r="GD45" s="8"/>
      <c r="GE45" s="50"/>
    </row>
    <row r="46" spans="1:187" s="1" customFormat="1" x14ac:dyDescent="0.25">
      <c r="A46" s="204"/>
      <c r="B46" s="27" t="s">
        <v>357</v>
      </c>
      <c r="C46" s="88">
        <f t="shared" ref="C46" si="47">D46+E46+F46+G46</f>
        <v>159964</v>
      </c>
      <c r="D46" s="52">
        <f t="shared" ref="D46" si="48">I46+DJ46+DT46+DY46+GB46</f>
        <v>0</v>
      </c>
      <c r="E46" s="191">
        <f t="shared" ref="E46" si="49">J46+DK46+DU46+DZ46+GC46</f>
        <v>1588</v>
      </c>
      <c r="F46" s="191">
        <f t="shared" ref="F46" si="50">K46+DL46+DV46+EA46+GD46</f>
        <v>79188</v>
      </c>
      <c r="G46" s="194">
        <f t="shared" ref="G46" si="51">L46+DM46+DW46+EB46+GE46</f>
        <v>79188</v>
      </c>
      <c r="H46" s="52">
        <f t="shared" ref="H46" si="52">I46+J46+K46+L46</f>
        <v>159964</v>
      </c>
      <c r="I46" s="191">
        <f t="shared" ref="I46" si="53">S46+AC46+AM46+AW46+BG46+BL46</f>
        <v>0</v>
      </c>
      <c r="J46" s="191">
        <f t="shared" ref="J46" si="54">T46+AD46+AN46+AX46+BH46+BM46</f>
        <v>1588</v>
      </c>
      <c r="K46" s="191">
        <f t="shared" ref="K46" si="55">U46+AE46+AO46+AY46+BI46+BN46</f>
        <v>79188</v>
      </c>
      <c r="L46" s="3">
        <f t="shared" ref="L46" si="56">V46+AF46+AP46+AZ46+BJ46+BO46</f>
        <v>79188</v>
      </c>
      <c r="M46" s="81"/>
      <c r="N46" s="191"/>
      <c r="O46" s="191"/>
      <c r="P46" s="191"/>
      <c r="Q46" s="191"/>
      <c r="R46" s="191"/>
      <c r="S46" s="191"/>
      <c r="T46" s="191"/>
      <c r="U46" s="191"/>
      <c r="V46" s="3"/>
      <c r="W46" s="52"/>
      <c r="X46" s="191"/>
      <c r="Y46" s="191"/>
      <c r="Z46" s="191"/>
      <c r="AA46" s="191"/>
      <c r="AB46" s="191"/>
      <c r="AC46" s="191"/>
      <c r="AD46" s="191"/>
      <c r="AE46" s="191"/>
      <c r="AF46" s="3"/>
      <c r="AG46" s="52"/>
      <c r="AH46" s="191"/>
      <c r="AI46" s="191"/>
      <c r="AJ46" s="191"/>
      <c r="AK46" s="191"/>
      <c r="AL46" s="191"/>
      <c r="AM46" s="191"/>
      <c r="AN46" s="191"/>
      <c r="AO46" s="191"/>
      <c r="AP46" s="3"/>
      <c r="AQ46" s="52"/>
      <c r="AR46" s="191"/>
      <c r="AS46" s="191"/>
      <c r="AT46" s="191"/>
      <c r="AU46" s="191"/>
      <c r="AV46" s="191"/>
      <c r="AW46" s="191"/>
      <c r="AX46" s="191"/>
      <c r="AY46" s="191"/>
      <c r="AZ46" s="3"/>
      <c r="BA46" s="81">
        <v>1510</v>
      </c>
      <c r="BB46" s="191">
        <v>0</v>
      </c>
      <c r="BC46" s="191">
        <v>15</v>
      </c>
      <c r="BD46" s="191">
        <v>748</v>
      </c>
      <c r="BE46" s="191">
        <v>747</v>
      </c>
      <c r="BF46" s="191">
        <v>159964</v>
      </c>
      <c r="BG46" s="191">
        <v>0</v>
      </c>
      <c r="BH46" s="191">
        <v>1588</v>
      </c>
      <c r="BI46" s="191">
        <v>79188</v>
      </c>
      <c r="BJ46" s="194">
        <v>79188</v>
      </c>
      <c r="BK46" s="52"/>
      <c r="BL46" s="8"/>
      <c r="BM46" s="8"/>
      <c r="BN46" s="8"/>
      <c r="BO46" s="50"/>
      <c r="BP46" s="81"/>
      <c r="BQ46" s="191"/>
      <c r="BR46" s="191"/>
      <c r="BS46" s="191"/>
      <c r="BT46" s="191"/>
      <c r="BU46" s="191"/>
      <c r="BV46" s="191"/>
      <c r="BW46" s="191"/>
      <c r="BX46" s="191"/>
      <c r="BY46" s="194"/>
      <c r="BZ46" s="52"/>
      <c r="CA46" s="191"/>
      <c r="CB46" s="191"/>
      <c r="CC46" s="191"/>
      <c r="CD46" s="191"/>
      <c r="CE46" s="191"/>
      <c r="CF46" s="191"/>
      <c r="CG46" s="191"/>
      <c r="CH46" s="191"/>
      <c r="CI46" s="3"/>
      <c r="CJ46" s="81"/>
      <c r="CK46" s="191"/>
      <c r="CL46" s="191"/>
      <c r="CM46" s="191"/>
      <c r="CN46" s="191"/>
      <c r="CO46" s="191"/>
      <c r="CP46" s="191"/>
      <c r="CQ46" s="191"/>
      <c r="CR46" s="191"/>
      <c r="CS46" s="194"/>
      <c r="CT46" s="52"/>
      <c r="CU46" s="191"/>
      <c r="CV46" s="191"/>
      <c r="CW46" s="191"/>
      <c r="CX46" s="191"/>
      <c r="CY46" s="191"/>
      <c r="CZ46" s="191"/>
      <c r="DA46" s="191"/>
      <c r="DB46" s="191"/>
      <c r="DC46" s="3"/>
      <c r="DD46" s="81"/>
      <c r="DE46" s="191"/>
      <c r="DF46" s="191"/>
      <c r="DG46" s="191"/>
      <c r="DH46" s="191"/>
      <c r="DI46" s="191"/>
      <c r="DJ46" s="191"/>
      <c r="DK46" s="191"/>
      <c r="DL46" s="191"/>
      <c r="DM46" s="3"/>
      <c r="DN46" s="52"/>
      <c r="DO46" s="191"/>
      <c r="DP46" s="191"/>
      <c r="DQ46" s="191"/>
      <c r="DR46" s="191"/>
      <c r="DS46" s="191"/>
      <c r="DT46" s="191"/>
      <c r="DU46" s="191"/>
      <c r="DV46" s="191"/>
      <c r="DW46" s="194"/>
      <c r="DX46" s="52"/>
      <c r="DY46" s="191"/>
      <c r="DZ46" s="191"/>
      <c r="EA46" s="191"/>
      <c r="EB46" s="3"/>
      <c r="EC46" s="81"/>
      <c r="ED46" s="191"/>
      <c r="EE46" s="191"/>
      <c r="EF46" s="191"/>
      <c r="EG46" s="191"/>
      <c r="EH46" s="191"/>
      <c r="EI46" s="191"/>
      <c r="EJ46" s="191"/>
      <c r="EK46" s="191"/>
      <c r="EL46" s="191"/>
      <c r="EM46" s="191"/>
      <c r="EN46" s="191"/>
      <c r="EO46" s="191"/>
      <c r="EP46" s="191"/>
      <c r="EQ46" s="3"/>
      <c r="ER46" s="52"/>
      <c r="ES46" s="191"/>
      <c r="ET46" s="191"/>
      <c r="EU46" s="191"/>
      <c r="EV46" s="191"/>
      <c r="EW46" s="191"/>
      <c r="EX46" s="191"/>
      <c r="EY46" s="191"/>
      <c r="EZ46" s="191"/>
      <c r="FA46" s="191"/>
      <c r="FB46" s="191"/>
      <c r="FC46" s="191"/>
      <c r="FD46" s="191"/>
      <c r="FE46" s="191"/>
      <c r="FF46" s="3"/>
      <c r="FG46" s="81"/>
      <c r="FH46" s="191"/>
      <c r="FI46" s="191"/>
      <c r="FJ46" s="191"/>
      <c r="FK46" s="191"/>
      <c r="FL46" s="191"/>
      <c r="FM46" s="191"/>
      <c r="FN46" s="191"/>
      <c r="FO46" s="191"/>
      <c r="FP46" s="191"/>
      <c r="FQ46" s="191"/>
      <c r="FR46" s="191"/>
      <c r="FS46" s="191"/>
      <c r="FT46" s="191"/>
      <c r="FU46" s="194"/>
      <c r="FV46" s="52"/>
      <c r="FW46" s="8"/>
      <c r="FX46" s="8"/>
      <c r="FY46" s="8"/>
      <c r="FZ46" s="8"/>
      <c r="GA46" s="191"/>
      <c r="GB46" s="8"/>
      <c r="GC46" s="8"/>
      <c r="GD46" s="8"/>
      <c r="GE46" s="50"/>
    </row>
    <row r="47" spans="1:187" s="1" customFormat="1" x14ac:dyDescent="0.25">
      <c r="A47" s="204"/>
      <c r="B47" s="134" t="s">
        <v>27</v>
      </c>
      <c r="C47" s="52">
        <f t="shared" si="7"/>
        <v>109149</v>
      </c>
      <c r="D47" s="52">
        <f t="shared" si="43"/>
        <v>0</v>
      </c>
      <c r="E47" s="6">
        <f t="shared" si="44"/>
        <v>109149</v>
      </c>
      <c r="F47" s="6">
        <f t="shared" si="45"/>
        <v>0</v>
      </c>
      <c r="G47" s="96">
        <f t="shared" si="46"/>
        <v>0</v>
      </c>
      <c r="H47" s="52">
        <f t="shared" si="8"/>
        <v>0</v>
      </c>
      <c r="I47" s="6">
        <f t="shared" si="9"/>
        <v>0</v>
      </c>
      <c r="J47" s="6">
        <f t="shared" si="10"/>
        <v>0</v>
      </c>
      <c r="K47" s="6">
        <f t="shared" si="11"/>
        <v>0</v>
      </c>
      <c r="L47" s="3">
        <f t="shared" si="12"/>
        <v>0</v>
      </c>
      <c r="M47" s="81"/>
      <c r="N47" s="6"/>
      <c r="O47" s="6"/>
      <c r="P47" s="6"/>
      <c r="Q47" s="6"/>
      <c r="R47" s="6"/>
      <c r="S47" s="6"/>
      <c r="T47" s="6"/>
      <c r="U47" s="6"/>
      <c r="V47" s="3"/>
      <c r="W47" s="52"/>
      <c r="X47" s="6"/>
      <c r="Y47" s="6"/>
      <c r="Z47" s="6"/>
      <c r="AA47" s="6"/>
      <c r="AB47" s="6"/>
      <c r="AC47" s="6"/>
      <c r="AD47" s="6"/>
      <c r="AE47" s="6"/>
      <c r="AF47" s="3"/>
      <c r="AG47" s="52"/>
      <c r="AH47" s="6"/>
      <c r="AI47" s="6"/>
      <c r="AJ47" s="6"/>
      <c r="AK47" s="6"/>
      <c r="AL47" s="6"/>
      <c r="AM47" s="6"/>
      <c r="AN47" s="6"/>
      <c r="AO47" s="6"/>
      <c r="AP47" s="3"/>
      <c r="AQ47" s="52"/>
      <c r="AR47" s="6"/>
      <c r="AS47" s="6"/>
      <c r="AT47" s="6"/>
      <c r="AU47" s="6"/>
      <c r="AV47" s="6"/>
      <c r="AW47" s="6"/>
      <c r="AX47" s="6"/>
      <c r="AY47" s="6"/>
      <c r="AZ47" s="3"/>
      <c r="BA47" s="81"/>
      <c r="BB47" s="6"/>
      <c r="BC47" s="6"/>
      <c r="BD47" s="6"/>
      <c r="BE47" s="6"/>
      <c r="BF47" s="6"/>
      <c r="BG47" s="6"/>
      <c r="BH47" s="6"/>
      <c r="BI47" s="6"/>
      <c r="BJ47" s="96"/>
      <c r="BK47" s="52"/>
      <c r="BL47" s="8"/>
      <c r="BM47" s="8"/>
      <c r="BN47" s="8"/>
      <c r="BO47" s="50"/>
      <c r="BP47" s="81"/>
      <c r="BQ47" s="6"/>
      <c r="BR47" s="6"/>
      <c r="BS47" s="6"/>
      <c r="BT47" s="6"/>
      <c r="BU47" s="6"/>
      <c r="BV47" s="6"/>
      <c r="BW47" s="6"/>
      <c r="BX47" s="6"/>
      <c r="BY47" s="96"/>
      <c r="BZ47" s="52"/>
      <c r="CA47" s="6"/>
      <c r="CB47" s="6"/>
      <c r="CC47" s="6"/>
      <c r="CD47" s="6"/>
      <c r="CE47" s="6"/>
      <c r="CF47" s="6"/>
      <c r="CG47" s="6"/>
      <c r="CH47" s="6"/>
      <c r="CI47" s="3"/>
      <c r="CJ47" s="81"/>
      <c r="CK47" s="6"/>
      <c r="CL47" s="6"/>
      <c r="CM47" s="6"/>
      <c r="CN47" s="6"/>
      <c r="CO47" s="6"/>
      <c r="CP47" s="6"/>
      <c r="CQ47" s="6"/>
      <c r="CR47" s="6"/>
      <c r="CS47" s="96"/>
      <c r="CT47" s="52"/>
      <c r="CU47" s="6"/>
      <c r="CV47" s="6"/>
      <c r="CW47" s="6"/>
      <c r="CX47" s="6"/>
      <c r="CY47" s="6"/>
      <c r="CZ47" s="6"/>
      <c r="DA47" s="6"/>
      <c r="DB47" s="6"/>
      <c r="DC47" s="3"/>
      <c r="DD47" s="81">
        <v>1</v>
      </c>
      <c r="DE47" s="6">
        <v>0</v>
      </c>
      <c r="DF47" s="6">
        <v>1</v>
      </c>
      <c r="DG47" s="6">
        <v>0</v>
      </c>
      <c r="DH47" s="6">
        <v>0</v>
      </c>
      <c r="DI47" s="6">
        <v>109149</v>
      </c>
      <c r="DJ47" s="6">
        <v>0</v>
      </c>
      <c r="DK47" s="6">
        <v>109149</v>
      </c>
      <c r="DL47" s="6">
        <v>0</v>
      </c>
      <c r="DM47" s="3">
        <v>0</v>
      </c>
      <c r="DN47" s="52"/>
      <c r="DO47" s="6"/>
      <c r="DP47" s="6"/>
      <c r="DQ47" s="6"/>
      <c r="DR47" s="6"/>
      <c r="DS47" s="6"/>
      <c r="DT47" s="6"/>
      <c r="DU47" s="6"/>
      <c r="DV47" s="6"/>
      <c r="DW47" s="96"/>
      <c r="DX47" s="52"/>
      <c r="DY47" s="6"/>
      <c r="DZ47" s="6"/>
      <c r="EA47" s="6"/>
      <c r="EB47" s="3"/>
      <c r="EC47" s="81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3"/>
      <c r="ER47" s="52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3"/>
      <c r="FG47" s="81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96"/>
      <c r="FV47" s="52"/>
      <c r="FW47" s="8"/>
      <c r="FX47" s="8"/>
      <c r="FY47" s="8"/>
      <c r="FZ47" s="8"/>
      <c r="GA47" s="6"/>
      <c r="GB47" s="8"/>
      <c r="GC47" s="8"/>
      <c r="GD47" s="8"/>
      <c r="GE47" s="50"/>
    </row>
    <row r="48" spans="1:187" s="1" customFormat="1" ht="32.25" thickBot="1" x14ac:dyDescent="0.3">
      <c r="A48" s="203"/>
      <c r="B48" s="135" t="s">
        <v>267</v>
      </c>
      <c r="C48" s="51">
        <f t="shared" si="7"/>
        <v>3523176</v>
      </c>
      <c r="D48" s="51">
        <f t="shared" si="43"/>
        <v>733995</v>
      </c>
      <c r="E48" s="11">
        <f t="shared" si="44"/>
        <v>146799</v>
      </c>
      <c r="F48" s="11">
        <f t="shared" si="45"/>
        <v>1321191</v>
      </c>
      <c r="G48" s="97">
        <f t="shared" si="46"/>
        <v>1321191</v>
      </c>
      <c r="H48" s="51">
        <f t="shared" si="8"/>
        <v>0</v>
      </c>
      <c r="I48" s="11">
        <f t="shared" si="9"/>
        <v>0</v>
      </c>
      <c r="J48" s="11">
        <f t="shared" si="10"/>
        <v>0</v>
      </c>
      <c r="K48" s="11">
        <f t="shared" si="11"/>
        <v>0</v>
      </c>
      <c r="L48" s="5">
        <f t="shared" si="12"/>
        <v>0</v>
      </c>
      <c r="M48" s="86"/>
      <c r="N48" s="11"/>
      <c r="O48" s="11"/>
      <c r="P48" s="11"/>
      <c r="Q48" s="11"/>
      <c r="R48" s="11"/>
      <c r="S48" s="11"/>
      <c r="T48" s="11"/>
      <c r="U48" s="11"/>
      <c r="V48" s="5"/>
      <c r="W48" s="51"/>
      <c r="X48" s="11"/>
      <c r="Y48" s="11"/>
      <c r="Z48" s="11"/>
      <c r="AA48" s="11"/>
      <c r="AB48" s="11"/>
      <c r="AC48" s="11"/>
      <c r="AD48" s="11"/>
      <c r="AE48" s="11"/>
      <c r="AF48" s="5"/>
      <c r="AG48" s="51"/>
      <c r="AH48" s="11"/>
      <c r="AI48" s="11"/>
      <c r="AJ48" s="11"/>
      <c r="AK48" s="11"/>
      <c r="AL48" s="11"/>
      <c r="AM48" s="11"/>
      <c r="AN48" s="11"/>
      <c r="AO48" s="11"/>
      <c r="AP48" s="5"/>
      <c r="AQ48" s="51"/>
      <c r="AR48" s="11"/>
      <c r="AS48" s="11"/>
      <c r="AT48" s="11"/>
      <c r="AU48" s="11"/>
      <c r="AV48" s="11"/>
      <c r="AW48" s="11"/>
      <c r="AX48" s="11"/>
      <c r="AY48" s="11"/>
      <c r="AZ48" s="5"/>
      <c r="BA48" s="86"/>
      <c r="BB48" s="11"/>
      <c r="BC48" s="11"/>
      <c r="BD48" s="11"/>
      <c r="BE48" s="11"/>
      <c r="BF48" s="11"/>
      <c r="BG48" s="11"/>
      <c r="BH48" s="11"/>
      <c r="BI48" s="11"/>
      <c r="BJ48" s="97"/>
      <c r="BK48" s="51"/>
      <c r="BL48" s="10"/>
      <c r="BM48" s="10"/>
      <c r="BN48" s="10"/>
      <c r="BO48" s="58"/>
      <c r="BP48" s="86"/>
      <c r="BQ48" s="11"/>
      <c r="BR48" s="11"/>
      <c r="BS48" s="11"/>
      <c r="BT48" s="11"/>
      <c r="BU48" s="11"/>
      <c r="BV48" s="11"/>
      <c r="BW48" s="11"/>
      <c r="BX48" s="11"/>
      <c r="BY48" s="97"/>
      <c r="BZ48" s="51"/>
      <c r="CA48" s="11"/>
      <c r="CB48" s="11"/>
      <c r="CC48" s="11"/>
      <c r="CD48" s="11"/>
      <c r="CE48" s="11"/>
      <c r="CF48" s="11"/>
      <c r="CG48" s="11"/>
      <c r="CH48" s="11"/>
      <c r="CI48" s="5"/>
      <c r="CJ48" s="86"/>
      <c r="CK48" s="11"/>
      <c r="CL48" s="11"/>
      <c r="CM48" s="11"/>
      <c r="CN48" s="11"/>
      <c r="CO48" s="11"/>
      <c r="CP48" s="11"/>
      <c r="CQ48" s="11"/>
      <c r="CR48" s="11"/>
      <c r="CS48" s="97"/>
      <c r="CT48" s="51"/>
      <c r="CU48" s="11"/>
      <c r="CV48" s="11"/>
      <c r="CW48" s="11"/>
      <c r="CX48" s="11"/>
      <c r="CY48" s="11"/>
      <c r="CZ48" s="11"/>
      <c r="DA48" s="11"/>
      <c r="DB48" s="11"/>
      <c r="DC48" s="5"/>
      <c r="DD48" s="86">
        <v>24</v>
      </c>
      <c r="DE48" s="11">
        <v>5</v>
      </c>
      <c r="DF48" s="11">
        <v>1</v>
      </c>
      <c r="DG48" s="11">
        <v>9</v>
      </c>
      <c r="DH48" s="11">
        <v>9</v>
      </c>
      <c r="DI48" s="11">
        <v>3523176</v>
      </c>
      <c r="DJ48" s="11">
        <v>733995</v>
      </c>
      <c r="DK48" s="11">
        <v>146799</v>
      </c>
      <c r="DL48" s="11">
        <v>1321191</v>
      </c>
      <c r="DM48" s="5">
        <v>1321191</v>
      </c>
      <c r="DN48" s="51"/>
      <c r="DO48" s="11"/>
      <c r="DP48" s="11"/>
      <c r="DQ48" s="11"/>
      <c r="DR48" s="11"/>
      <c r="DS48" s="11"/>
      <c r="DT48" s="11"/>
      <c r="DU48" s="11"/>
      <c r="DV48" s="11"/>
      <c r="DW48" s="97"/>
      <c r="DX48" s="51"/>
      <c r="DY48" s="11"/>
      <c r="DZ48" s="11"/>
      <c r="EA48" s="11"/>
      <c r="EB48" s="5"/>
      <c r="EC48" s="86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5"/>
      <c r="ER48" s="5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5"/>
      <c r="FG48" s="86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97"/>
      <c r="FV48" s="51"/>
      <c r="FW48" s="10"/>
      <c r="FX48" s="10"/>
      <c r="FY48" s="10"/>
      <c r="FZ48" s="10"/>
      <c r="GA48" s="11"/>
      <c r="GB48" s="10"/>
      <c r="GC48" s="10"/>
      <c r="GD48" s="10"/>
      <c r="GE48" s="58"/>
    </row>
    <row r="49" spans="1:187" s="1" customFormat="1" ht="31.5" x14ac:dyDescent="0.25">
      <c r="A49" s="201">
        <v>4</v>
      </c>
      <c r="B49" s="30" t="s">
        <v>8</v>
      </c>
      <c r="C49" s="64">
        <f t="shared" si="7"/>
        <v>10897190</v>
      </c>
      <c r="D49" s="14">
        <f t="shared" si="43"/>
        <v>2272411</v>
      </c>
      <c r="E49" s="14">
        <f t="shared" si="44"/>
        <v>1486323</v>
      </c>
      <c r="F49" s="14">
        <f t="shared" si="45"/>
        <v>3588747</v>
      </c>
      <c r="G49" s="95">
        <f t="shared" si="46"/>
        <v>3549709</v>
      </c>
      <c r="H49" s="64">
        <f t="shared" si="8"/>
        <v>4172746</v>
      </c>
      <c r="I49" s="14">
        <f t="shared" si="9"/>
        <v>1092529</v>
      </c>
      <c r="J49" s="14">
        <f t="shared" si="10"/>
        <v>230792</v>
      </c>
      <c r="K49" s="14">
        <f t="shared" si="11"/>
        <v>1424712</v>
      </c>
      <c r="L49" s="2">
        <f t="shared" si="12"/>
        <v>1424713</v>
      </c>
      <c r="M49" s="80">
        <v>2560</v>
      </c>
      <c r="N49" s="49">
        <v>722</v>
      </c>
      <c r="O49" s="49">
        <v>201</v>
      </c>
      <c r="P49" s="49">
        <v>819</v>
      </c>
      <c r="Q49" s="49">
        <v>818</v>
      </c>
      <c r="R49" s="49">
        <v>1514114</v>
      </c>
      <c r="S49" s="49">
        <v>426162</v>
      </c>
      <c r="T49" s="49">
        <v>116012</v>
      </c>
      <c r="U49" s="49">
        <v>485970</v>
      </c>
      <c r="V49" s="24">
        <v>485970</v>
      </c>
      <c r="W49" s="55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24">
        <v>0</v>
      </c>
      <c r="AG49" s="55">
        <v>0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24">
        <v>0</v>
      </c>
      <c r="AQ49" s="55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24">
        <v>0</v>
      </c>
      <c r="BA49" s="80">
        <v>1244</v>
      </c>
      <c r="BB49" s="49">
        <v>314</v>
      </c>
      <c r="BC49" s="49">
        <v>54</v>
      </c>
      <c r="BD49" s="49">
        <v>438</v>
      </c>
      <c r="BE49" s="49">
        <v>438</v>
      </c>
      <c r="BF49" s="49">
        <v>2658632</v>
      </c>
      <c r="BG49" s="49">
        <v>666367</v>
      </c>
      <c r="BH49" s="49">
        <v>114780</v>
      </c>
      <c r="BI49" s="49">
        <v>938742</v>
      </c>
      <c r="BJ49" s="99">
        <v>938743</v>
      </c>
      <c r="BK49" s="55"/>
      <c r="BL49" s="23"/>
      <c r="BM49" s="23"/>
      <c r="BN49" s="23"/>
      <c r="BO49" s="39"/>
      <c r="BP49" s="80">
        <v>0</v>
      </c>
      <c r="BQ49" s="49">
        <v>0</v>
      </c>
      <c r="BR49" s="49">
        <v>0</v>
      </c>
      <c r="BS49" s="49">
        <v>0</v>
      </c>
      <c r="BT49" s="49">
        <v>0</v>
      </c>
      <c r="BU49" s="49">
        <v>0</v>
      </c>
      <c r="BV49" s="49">
        <v>0</v>
      </c>
      <c r="BW49" s="49">
        <v>0</v>
      </c>
      <c r="BX49" s="49">
        <v>0</v>
      </c>
      <c r="BY49" s="99">
        <v>0</v>
      </c>
      <c r="BZ49" s="55">
        <v>0</v>
      </c>
      <c r="CA49" s="49">
        <v>0</v>
      </c>
      <c r="CB49" s="49">
        <v>0</v>
      </c>
      <c r="CC49" s="49">
        <v>0</v>
      </c>
      <c r="CD49" s="49">
        <v>0</v>
      </c>
      <c r="CE49" s="49">
        <v>0</v>
      </c>
      <c r="CF49" s="49">
        <v>0</v>
      </c>
      <c r="CG49" s="49">
        <v>0</v>
      </c>
      <c r="CH49" s="49">
        <v>0</v>
      </c>
      <c r="CI49" s="24">
        <v>0</v>
      </c>
      <c r="CJ49" s="80">
        <v>0</v>
      </c>
      <c r="CK49" s="49">
        <v>0</v>
      </c>
      <c r="CL49" s="49">
        <v>0</v>
      </c>
      <c r="CM49" s="49">
        <v>0</v>
      </c>
      <c r="CN49" s="49">
        <v>0</v>
      </c>
      <c r="CO49" s="49">
        <v>0</v>
      </c>
      <c r="CP49" s="49">
        <v>0</v>
      </c>
      <c r="CQ49" s="49">
        <v>0</v>
      </c>
      <c r="CR49" s="49">
        <v>0</v>
      </c>
      <c r="CS49" s="99">
        <v>0</v>
      </c>
      <c r="CT49" s="55">
        <v>0</v>
      </c>
      <c r="CU49" s="49">
        <v>0</v>
      </c>
      <c r="CV49" s="49">
        <v>0</v>
      </c>
      <c r="CW49" s="49">
        <v>0</v>
      </c>
      <c r="CX49" s="49">
        <v>0</v>
      </c>
      <c r="CY49" s="49">
        <v>0</v>
      </c>
      <c r="CZ49" s="49">
        <v>0</v>
      </c>
      <c r="DA49" s="49">
        <v>0</v>
      </c>
      <c r="DB49" s="49">
        <v>0</v>
      </c>
      <c r="DC49" s="24">
        <v>0</v>
      </c>
      <c r="DD49" s="81">
        <f t="shared" ref="DD49:DD50" si="57">DE49+DF49+DG49+DH49</f>
        <v>84</v>
      </c>
      <c r="DE49" s="49">
        <f>16-DE50</f>
        <v>14</v>
      </c>
      <c r="DF49" s="49">
        <v>19</v>
      </c>
      <c r="DG49" s="49">
        <v>26</v>
      </c>
      <c r="DH49" s="49">
        <v>25</v>
      </c>
      <c r="DI49" s="191">
        <f t="shared" ref="DI49:DI50" si="58">DJ49+DK49+DL49+DM49</f>
        <v>3134620</v>
      </c>
      <c r="DJ49" s="49">
        <f>789466-DJ50</f>
        <v>427705</v>
      </c>
      <c r="DK49" s="49">
        <v>715884</v>
      </c>
      <c r="DL49" s="49">
        <v>1015035</v>
      </c>
      <c r="DM49" s="24">
        <v>975996</v>
      </c>
      <c r="DN49" s="52">
        <f t="shared" ref="DN49:DN50" si="59">DO49+DP49+DQ49+DR49</f>
        <v>153</v>
      </c>
      <c r="DO49" s="49">
        <f>33-1</f>
        <v>32</v>
      </c>
      <c r="DP49" s="49">
        <v>23</v>
      </c>
      <c r="DQ49" s="49">
        <v>49</v>
      </c>
      <c r="DR49" s="49">
        <v>49</v>
      </c>
      <c r="DS49" s="191">
        <f t="shared" ref="DS49:DS50" si="60">DT49+DU49+DV49+DW49</f>
        <v>3589824</v>
      </c>
      <c r="DT49" s="49">
        <f>900572-DT50</f>
        <v>752177</v>
      </c>
      <c r="DU49" s="49">
        <v>539647</v>
      </c>
      <c r="DV49" s="49">
        <v>1149000</v>
      </c>
      <c r="DW49" s="99">
        <v>1149000</v>
      </c>
      <c r="DX49" s="55"/>
      <c r="DY49" s="49"/>
      <c r="DZ49" s="49"/>
      <c r="EA49" s="49"/>
      <c r="EB49" s="24"/>
      <c r="EC49" s="80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24"/>
      <c r="ER49" s="55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24"/>
      <c r="FG49" s="80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99"/>
      <c r="FV49" s="55">
        <v>0</v>
      </c>
      <c r="FW49" s="23">
        <v>0</v>
      </c>
      <c r="FX49" s="23">
        <v>0</v>
      </c>
      <c r="FY49" s="23">
        <v>0</v>
      </c>
      <c r="FZ49" s="23">
        <v>0</v>
      </c>
      <c r="GA49" s="49">
        <v>0</v>
      </c>
      <c r="GB49" s="23">
        <v>0</v>
      </c>
      <c r="GC49" s="23">
        <v>0</v>
      </c>
      <c r="GD49" s="23">
        <v>0</v>
      </c>
      <c r="GE49" s="39">
        <v>0</v>
      </c>
    </row>
    <row r="50" spans="1:187" s="1" customFormat="1" ht="47.25" x14ac:dyDescent="0.25">
      <c r="A50" s="204"/>
      <c r="B50" s="28" t="s">
        <v>268</v>
      </c>
      <c r="C50" s="52">
        <f t="shared" si="7"/>
        <v>510156</v>
      </c>
      <c r="D50" s="6">
        <f t="shared" si="43"/>
        <v>510156</v>
      </c>
      <c r="E50" s="6">
        <f t="shared" si="44"/>
        <v>0</v>
      </c>
      <c r="F50" s="6">
        <f t="shared" si="45"/>
        <v>0</v>
      </c>
      <c r="G50" s="96">
        <f t="shared" si="46"/>
        <v>0</v>
      </c>
      <c r="H50" s="52">
        <f t="shared" si="8"/>
        <v>0</v>
      </c>
      <c r="I50" s="6">
        <f t="shared" si="9"/>
        <v>0</v>
      </c>
      <c r="J50" s="6">
        <f t="shared" si="10"/>
        <v>0</v>
      </c>
      <c r="K50" s="6">
        <f t="shared" si="11"/>
        <v>0</v>
      </c>
      <c r="L50" s="3">
        <f t="shared" si="12"/>
        <v>0</v>
      </c>
      <c r="M50" s="81"/>
      <c r="N50" s="8"/>
      <c r="O50" s="8"/>
      <c r="P50" s="8"/>
      <c r="Q50" s="8"/>
      <c r="R50" s="6"/>
      <c r="S50" s="8"/>
      <c r="T50" s="8"/>
      <c r="U50" s="8"/>
      <c r="V50" s="50"/>
      <c r="W50" s="52"/>
      <c r="X50" s="8"/>
      <c r="Y50" s="8"/>
      <c r="Z50" s="8"/>
      <c r="AA50" s="8"/>
      <c r="AB50" s="6"/>
      <c r="AC50" s="8"/>
      <c r="AD50" s="8"/>
      <c r="AE50" s="8"/>
      <c r="AF50" s="50"/>
      <c r="AG50" s="52"/>
      <c r="AH50" s="8"/>
      <c r="AI50" s="8"/>
      <c r="AJ50" s="8"/>
      <c r="AK50" s="8"/>
      <c r="AL50" s="6"/>
      <c r="AM50" s="8"/>
      <c r="AN50" s="8"/>
      <c r="AO50" s="8"/>
      <c r="AP50" s="50"/>
      <c r="AQ50" s="52"/>
      <c r="AR50" s="8"/>
      <c r="AS50" s="8"/>
      <c r="AT50" s="8"/>
      <c r="AU50" s="8"/>
      <c r="AV50" s="6"/>
      <c r="AW50" s="8"/>
      <c r="AX50" s="8"/>
      <c r="AY50" s="8"/>
      <c r="AZ50" s="50"/>
      <c r="BA50" s="81"/>
      <c r="BB50" s="8"/>
      <c r="BC50" s="8"/>
      <c r="BD50" s="8"/>
      <c r="BE50" s="8"/>
      <c r="BF50" s="6"/>
      <c r="BG50" s="8"/>
      <c r="BH50" s="8"/>
      <c r="BI50" s="8"/>
      <c r="BJ50" s="98"/>
      <c r="BK50" s="52"/>
      <c r="BL50" s="8"/>
      <c r="BM50" s="8"/>
      <c r="BN50" s="8"/>
      <c r="BO50" s="50"/>
      <c r="BP50" s="81"/>
      <c r="BQ50" s="8"/>
      <c r="BR50" s="8"/>
      <c r="BS50" s="8"/>
      <c r="BT50" s="8"/>
      <c r="BU50" s="6"/>
      <c r="BV50" s="8"/>
      <c r="BW50" s="8"/>
      <c r="BX50" s="8"/>
      <c r="BY50" s="98"/>
      <c r="BZ50" s="52"/>
      <c r="CA50" s="8"/>
      <c r="CB50" s="8"/>
      <c r="CC50" s="8"/>
      <c r="CD50" s="8"/>
      <c r="CE50" s="6"/>
      <c r="CF50" s="8"/>
      <c r="CG50" s="8"/>
      <c r="CH50" s="8"/>
      <c r="CI50" s="50"/>
      <c r="CJ50" s="81"/>
      <c r="CK50" s="8"/>
      <c r="CL50" s="8"/>
      <c r="CM50" s="8"/>
      <c r="CN50" s="8"/>
      <c r="CO50" s="6"/>
      <c r="CP50" s="8"/>
      <c r="CQ50" s="8"/>
      <c r="CR50" s="8"/>
      <c r="CS50" s="98"/>
      <c r="CT50" s="52"/>
      <c r="CU50" s="8"/>
      <c r="CV50" s="8"/>
      <c r="CW50" s="8"/>
      <c r="CX50" s="8"/>
      <c r="CY50" s="6"/>
      <c r="CZ50" s="8"/>
      <c r="DA50" s="8"/>
      <c r="DB50" s="8"/>
      <c r="DC50" s="50"/>
      <c r="DD50" s="81">
        <f t="shared" si="57"/>
        <v>2</v>
      </c>
      <c r="DE50" s="8">
        <v>2</v>
      </c>
      <c r="DF50" s="8"/>
      <c r="DG50" s="8"/>
      <c r="DH50" s="8"/>
      <c r="DI50" s="6">
        <f t="shared" si="58"/>
        <v>361761</v>
      </c>
      <c r="DJ50" s="8">
        <v>361761</v>
      </c>
      <c r="DK50" s="8"/>
      <c r="DL50" s="8"/>
      <c r="DM50" s="50"/>
      <c r="DN50" s="52">
        <f t="shared" si="59"/>
        <v>1</v>
      </c>
      <c r="DO50" s="6">
        <v>1</v>
      </c>
      <c r="DP50" s="6"/>
      <c r="DQ50" s="6"/>
      <c r="DR50" s="6"/>
      <c r="DS50" s="6">
        <f t="shared" si="60"/>
        <v>148395</v>
      </c>
      <c r="DT50" s="8">
        <v>148395</v>
      </c>
      <c r="DU50" s="8"/>
      <c r="DV50" s="8"/>
      <c r="DW50" s="98"/>
      <c r="DX50" s="52"/>
      <c r="DY50" s="6"/>
      <c r="DZ50" s="6"/>
      <c r="EA50" s="6"/>
      <c r="EB50" s="3"/>
      <c r="EC50" s="81"/>
      <c r="ED50" s="8"/>
      <c r="EE50" s="8"/>
      <c r="EF50" s="8"/>
      <c r="EG50" s="8"/>
      <c r="EH50" s="6"/>
      <c r="EI50" s="8"/>
      <c r="EJ50" s="8"/>
      <c r="EK50" s="8"/>
      <c r="EL50" s="8"/>
      <c r="EM50" s="6"/>
      <c r="EN50" s="8"/>
      <c r="EO50" s="8"/>
      <c r="EP50" s="8"/>
      <c r="EQ50" s="50"/>
      <c r="ER50" s="52"/>
      <c r="ES50" s="8"/>
      <c r="ET50" s="8"/>
      <c r="EU50" s="8"/>
      <c r="EV50" s="8"/>
      <c r="EW50" s="6"/>
      <c r="EX50" s="8"/>
      <c r="EY50" s="8"/>
      <c r="EZ50" s="8"/>
      <c r="FA50" s="8"/>
      <c r="FB50" s="6"/>
      <c r="FC50" s="8"/>
      <c r="FD50" s="8"/>
      <c r="FE50" s="8"/>
      <c r="FF50" s="50"/>
      <c r="FG50" s="81"/>
      <c r="FH50" s="8"/>
      <c r="FI50" s="8"/>
      <c r="FJ50" s="8"/>
      <c r="FK50" s="8"/>
      <c r="FL50" s="6"/>
      <c r="FM50" s="8"/>
      <c r="FN50" s="8"/>
      <c r="FO50" s="8"/>
      <c r="FP50" s="8"/>
      <c r="FQ50" s="6"/>
      <c r="FR50" s="8"/>
      <c r="FS50" s="8"/>
      <c r="FT50" s="8"/>
      <c r="FU50" s="98"/>
      <c r="FV50" s="52"/>
      <c r="FW50" s="8"/>
      <c r="FX50" s="8"/>
      <c r="FY50" s="8"/>
      <c r="FZ50" s="8"/>
      <c r="GA50" s="6"/>
      <c r="GB50" s="8"/>
      <c r="GC50" s="8"/>
      <c r="GD50" s="8"/>
      <c r="GE50" s="50"/>
    </row>
    <row r="51" spans="1:187" s="1" customFormat="1" x14ac:dyDescent="0.25">
      <c r="A51" s="208"/>
      <c r="B51" s="27" t="s">
        <v>358</v>
      </c>
      <c r="C51" s="88">
        <f t="shared" ref="C51" si="61">D51+E51+F51+G51</f>
        <v>0</v>
      </c>
      <c r="D51" s="52">
        <f t="shared" si="43"/>
        <v>0</v>
      </c>
      <c r="E51" s="191">
        <f t="shared" si="44"/>
        <v>0</v>
      </c>
      <c r="F51" s="191">
        <f t="shared" si="45"/>
        <v>0</v>
      </c>
      <c r="G51" s="194">
        <f t="shared" si="46"/>
        <v>0</v>
      </c>
      <c r="H51" s="52">
        <f t="shared" ref="H51" si="62">I51+J51+K51+L51</f>
        <v>0</v>
      </c>
      <c r="I51" s="191">
        <f t="shared" ref="I51" si="63">S51+AC51+AM51+AW51+BG51+BL51</f>
        <v>0</v>
      </c>
      <c r="J51" s="191">
        <f t="shared" ref="J51" si="64">T51+AD51+AN51+AX51+BH51+BM51</f>
        <v>0</v>
      </c>
      <c r="K51" s="191">
        <f t="shared" ref="K51" si="65">U51+AE51+AO51+AY51+BI51+BN51</f>
        <v>0</v>
      </c>
      <c r="L51" s="3">
        <f t="shared" ref="L51" si="66">V51+AF51+AP51+AZ51+BJ51+BO51</f>
        <v>0</v>
      </c>
      <c r="M51" s="81"/>
      <c r="N51" s="191"/>
      <c r="O51" s="191"/>
      <c r="P51" s="191"/>
      <c r="Q51" s="191"/>
      <c r="R51" s="191"/>
      <c r="S51" s="191"/>
      <c r="T51" s="191"/>
      <c r="U51" s="191"/>
      <c r="V51" s="3"/>
      <c r="W51" s="52"/>
      <c r="X51" s="191"/>
      <c r="Y51" s="191"/>
      <c r="Z51" s="191"/>
      <c r="AA51" s="191"/>
      <c r="AB51" s="191"/>
      <c r="AC51" s="191"/>
      <c r="AD51" s="191"/>
      <c r="AE51" s="191"/>
      <c r="AF51" s="3"/>
      <c r="AG51" s="52"/>
      <c r="AH51" s="191"/>
      <c r="AI51" s="191"/>
      <c r="AJ51" s="191"/>
      <c r="AK51" s="191"/>
      <c r="AL51" s="191"/>
      <c r="AM51" s="191"/>
      <c r="AN51" s="191"/>
      <c r="AO51" s="191"/>
      <c r="AP51" s="3"/>
      <c r="AQ51" s="52"/>
      <c r="AR51" s="191"/>
      <c r="AS51" s="191"/>
      <c r="AT51" s="191"/>
      <c r="AU51" s="191"/>
      <c r="AV51" s="191"/>
      <c r="AW51" s="191"/>
      <c r="AX51" s="191"/>
      <c r="AY51" s="191"/>
      <c r="AZ51" s="3"/>
      <c r="BA51" s="81">
        <v>0</v>
      </c>
      <c r="BB51" s="191">
        <v>0</v>
      </c>
      <c r="BC51" s="191">
        <v>0</v>
      </c>
      <c r="BD51" s="191">
        <v>0</v>
      </c>
      <c r="BE51" s="191">
        <v>0</v>
      </c>
      <c r="BF51" s="191">
        <v>0</v>
      </c>
      <c r="BG51" s="191">
        <v>0</v>
      </c>
      <c r="BH51" s="191">
        <v>0</v>
      </c>
      <c r="BI51" s="191">
        <v>0</v>
      </c>
      <c r="BJ51" s="194">
        <v>0</v>
      </c>
      <c r="BK51" s="52"/>
      <c r="BL51" s="8"/>
      <c r="BM51" s="8"/>
      <c r="BN51" s="8"/>
      <c r="BO51" s="50"/>
      <c r="BP51" s="81"/>
      <c r="BQ51" s="191"/>
      <c r="BR51" s="191"/>
      <c r="BS51" s="191"/>
      <c r="BT51" s="191"/>
      <c r="BU51" s="191"/>
      <c r="BV51" s="191"/>
      <c r="BW51" s="191"/>
      <c r="BX51" s="191"/>
      <c r="BY51" s="194"/>
      <c r="BZ51" s="52"/>
      <c r="CA51" s="191"/>
      <c r="CB51" s="191"/>
      <c r="CC51" s="191"/>
      <c r="CD51" s="191"/>
      <c r="CE51" s="191"/>
      <c r="CF51" s="191"/>
      <c r="CG51" s="191"/>
      <c r="CH51" s="191"/>
      <c r="CI51" s="3"/>
      <c r="CJ51" s="81"/>
      <c r="CK51" s="191"/>
      <c r="CL51" s="191"/>
      <c r="CM51" s="191"/>
      <c r="CN51" s="191"/>
      <c r="CO51" s="191"/>
      <c r="CP51" s="191"/>
      <c r="CQ51" s="191"/>
      <c r="CR51" s="191"/>
      <c r="CS51" s="194"/>
      <c r="CT51" s="52"/>
      <c r="CU51" s="191"/>
      <c r="CV51" s="191"/>
      <c r="CW51" s="191"/>
      <c r="CX51" s="191"/>
      <c r="CY51" s="191"/>
      <c r="CZ51" s="191"/>
      <c r="DA51" s="191"/>
      <c r="DB51" s="191"/>
      <c r="DC51" s="3"/>
      <c r="DD51" s="81"/>
      <c r="DE51" s="191"/>
      <c r="DF51" s="191"/>
      <c r="DG51" s="191"/>
      <c r="DH51" s="191"/>
      <c r="DI51" s="191"/>
      <c r="DJ51" s="191"/>
      <c r="DK51" s="191"/>
      <c r="DL51" s="191"/>
      <c r="DM51" s="3"/>
      <c r="DN51" s="52"/>
      <c r="DO51" s="191"/>
      <c r="DP51" s="191"/>
      <c r="DQ51" s="191"/>
      <c r="DR51" s="191"/>
      <c r="DS51" s="191"/>
      <c r="DT51" s="191"/>
      <c r="DU51" s="191"/>
      <c r="DV51" s="191"/>
      <c r="DW51" s="194"/>
      <c r="DX51" s="52"/>
      <c r="DY51" s="191"/>
      <c r="DZ51" s="191"/>
      <c r="EA51" s="191"/>
      <c r="EB51" s="3"/>
      <c r="EC51" s="81"/>
      <c r="ED51" s="191"/>
      <c r="EE51" s="191"/>
      <c r="EF51" s="191"/>
      <c r="EG51" s="191"/>
      <c r="EH51" s="191"/>
      <c r="EI51" s="191"/>
      <c r="EJ51" s="191"/>
      <c r="EK51" s="191"/>
      <c r="EL51" s="191"/>
      <c r="EM51" s="191"/>
      <c r="EN51" s="191"/>
      <c r="EO51" s="191"/>
      <c r="EP51" s="191"/>
      <c r="EQ51" s="3"/>
      <c r="ER51" s="52"/>
      <c r="ES51" s="191"/>
      <c r="ET51" s="191"/>
      <c r="EU51" s="191"/>
      <c r="EV51" s="191"/>
      <c r="EW51" s="191"/>
      <c r="EX51" s="191"/>
      <c r="EY51" s="191"/>
      <c r="EZ51" s="191"/>
      <c r="FA51" s="191"/>
      <c r="FB51" s="191"/>
      <c r="FC51" s="191"/>
      <c r="FD51" s="191"/>
      <c r="FE51" s="191"/>
      <c r="FF51" s="3"/>
      <c r="FG51" s="81"/>
      <c r="FH51" s="191"/>
      <c r="FI51" s="191"/>
      <c r="FJ51" s="191"/>
      <c r="FK51" s="191"/>
      <c r="FL51" s="191"/>
      <c r="FM51" s="191"/>
      <c r="FN51" s="191"/>
      <c r="FO51" s="191"/>
      <c r="FP51" s="191"/>
      <c r="FQ51" s="191"/>
      <c r="FR51" s="191"/>
      <c r="FS51" s="191"/>
      <c r="FT51" s="191"/>
      <c r="FU51" s="194"/>
      <c r="FV51" s="52"/>
      <c r="FW51" s="8"/>
      <c r="FX51" s="8"/>
      <c r="FY51" s="8"/>
      <c r="FZ51" s="8"/>
      <c r="GA51" s="191"/>
      <c r="GB51" s="8"/>
      <c r="GC51" s="8"/>
      <c r="GD51" s="8"/>
      <c r="GE51" s="50"/>
    </row>
    <row r="52" spans="1:187" s="1" customFormat="1" ht="16.5" thickBot="1" x14ac:dyDescent="0.3">
      <c r="A52" s="203"/>
      <c r="B52" s="32" t="s">
        <v>63</v>
      </c>
      <c r="C52" s="51">
        <f t="shared" si="7"/>
        <v>503048</v>
      </c>
      <c r="D52" s="11">
        <f t="shared" si="43"/>
        <v>57101</v>
      </c>
      <c r="E52" s="11">
        <f t="shared" si="44"/>
        <v>43951</v>
      </c>
      <c r="F52" s="11">
        <f t="shared" si="45"/>
        <v>200998</v>
      </c>
      <c r="G52" s="97">
        <f t="shared" si="46"/>
        <v>200998</v>
      </c>
      <c r="H52" s="51">
        <f t="shared" si="8"/>
        <v>503048</v>
      </c>
      <c r="I52" s="11">
        <f t="shared" si="9"/>
        <v>57101</v>
      </c>
      <c r="J52" s="11">
        <f t="shared" si="10"/>
        <v>43951</v>
      </c>
      <c r="K52" s="11">
        <f t="shared" si="11"/>
        <v>200998</v>
      </c>
      <c r="L52" s="5">
        <f t="shared" si="12"/>
        <v>200998</v>
      </c>
      <c r="M52" s="82">
        <v>1371</v>
      </c>
      <c r="N52" s="47">
        <v>461</v>
      </c>
      <c r="O52" s="47">
        <v>294</v>
      </c>
      <c r="P52" s="47">
        <v>308</v>
      </c>
      <c r="Q52" s="47">
        <v>308</v>
      </c>
      <c r="R52" s="47">
        <v>503048</v>
      </c>
      <c r="S52" s="47">
        <v>57101</v>
      </c>
      <c r="T52" s="47">
        <v>43951</v>
      </c>
      <c r="U52" s="47">
        <v>200998</v>
      </c>
      <c r="V52" s="7">
        <v>200998</v>
      </c>
      <c r="W52" s="66"/>
      <c r="X52" s="47"/>
      <c r="Y52" s="47"/>
      <c r="Z52" s="47"/>
      <c r="AA52" s="47"/>
      <c r="AB52" s="47"/>
      <c r="AC52" s="47"/>
      <c r="AD52" s="47"/>
      <c r="AE52" s="47"/>
      <c r="AF52" s="7"/>
      <c r="AG52" s="66"/>
      <c r="AH52" s="47"/>
      <c r="AI52" s="47"/>
      <c r="AJ52" s="47"/>
      <c r="AK52" s="47"/>
      <c r="AL52" s="47"/>
      <c r="AM52" s="47"/>
      <c r="AN52" s="47"/>
      <c r="AO52" s="47"/>
      <c r="AP52" s="7"/>
      <c r="AQ52" s="66"/>
      <c r="AR52" s="47"/>
      <c r="AS52" s="47"/>
      <c r="AT52" s="47"/>
      <c r="AU52" s="47"/>
      <c r="AV52" s="47"/>
      <c r="AW52" s="47"/>
      <c r="AX52" s="47"/>
      <c r="AY52" s="47"/>
      <c r="AZ52" s="7"/>
      <c r="BA52" s="82"/>
      <c r="BB52" s="47"/>
      <c r="BC52" s="47"/>
      <c r="BD52" s="47"/>
      <c r="BE52" s="47"/>
      <c r="BF52" s="47"/>
      <c r="BG52" s="47"/>
      <c r="BH52" s="47"/>
      <c r="BI52" s="47"/>
      <c r="BJ52" s="100"/>
      <c r="BK52" s="66"/>
      <c r="BL52" s="9"/>
      <c r="BM52" s="9"/>
      <c r="BN52" s="9"/>
      <c r="BO52" s="67"/>
      <c r="BP52" s="82"/>
      <c r="BQ52" s="47"/>
      <c r="BR52" s="47"/>
      <c r="BS52" s="47"/>
      <c r="BT52" s="47"/>
      <c r="BU52" s="47"/>
      <c r="BV52" s="47"/>
      <c r="BW52" s="47"/>
      <c r="BX52" s="47"/>
      <c r="BY52" s="100"/>
      <c r="BZ52" s="66"/>
      <c r="CA52" s="47"/>
      <c r="CB52" s="47"/>
      <c r="CC52" s="47"/>
      <c r="CD52" s="47"/>
      <c r="CE52" s="47"/>
      <c r="CF52" s="47"/>
      <c r="CG52" s="47"/>
      <c r="CH52" s="47"/>
      <c r="CI52" s="7"/>
      <c r="CJ52" s="82"/>
      <c r="CK52" s="47"/>
      <c r="CL52" s="47"/>
      <c r="CM52" s="47"/>
      <c r="CN52" s="47"/>
      <c r="CO52" s="47"/>
      <c r="CP52" s="47"/>
      <c r="CQ52" s="47"/>
      <c r="CR52" s="47"/>
      <c r="CS52" s="100"/>
      <c r="CT52" s="66"/>
      <c r="CU52" s="47"/>
      <c r="CV52" s="47"/>
      <c r="CW52" s="47"/>
      <c r="CX52" s="47"/>
      <c r="CY52" s="47"/>
      <c r="CZ52" s="47"/>
      <c r="DA52" s="47"/>
      <c r="DB52" s="47"/>
      <c r="DC52" s="7"/>
      <c r="DD52" s="82"/>
      <c r="DE52" s="47"/>
      <c r="DF52" s="47"/>
      <c r="DG52" s="47"/>
      <c r="DH52" s="47"/>
      <c r="DI52" s="47"/>
      <c r="DJ52" s="47"/>
      <c r="DK52" s="47"/>
      <c r="DL52" s="47"/>
      <c r="DM52" s="7"/>
      <c r="DN52" s="66"/>
      <c r="DO52" s="47"/>
      <c r="DP52" s="47"/>
      <c r="DQ52" s="47"/>
      <c r="DR52" s="47"/>
      <c r="DS52" s="47"/>
      <c r="DT52" s="47"/>
      <c r="DU52" s="47"/>
      <c r="DV52" s="47"/>
      <c r="DW52" s="100"/>
      <c r="DX52" s="66"/>
      <c r="DY52" s="47"/>
      <c r="DZ52" s="47"/>
      <c r="EA52" s="47"/>
      <c r="EB52" s="7"/>
      <c r="EC52" s="82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7"/>
      <c r="ER52" s="66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7"/>
      <c r="FG52" s="82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100"/>
      <c r="FV52" s="66"/>
      <c r="FW52" s="9"/>
      <c r="FX52" s="9"/>
      <c r="FY52" s="9"/>
      <c r="FZ52" s="9"/>
      <c r="GA52" s="47"/>
      <c r="GB52" s="9"/>
      <c r="GC52" s="9"/>
      <c r="GD52" s="9"/>
      <c r="GE52" s="67"/>
    </row>
    <row r="53" spans="1:187" s="1" customFormat="1" ht="16.5" thickBot="1" x14ac:dyDescent="0.3">
      <c r="A53" s="45">
        <v>5</v>
      </c>
      <c r="B53" s="40" t="s">
        <v>9</v>
      </c>
      <c r="C53" s="69">
        <f t="shared" si="7"/>
        <v>36326266</v>
      </c>
      <c r="D53" s="69">
        <f t="shared" si="43"/>
        <v>9288083</v>
      </c>
      <c r="E53" s="48">
        <f t="shared" si="44"/>
        <v>6773677</v>
      </c>
      <c r="F53" s="48">
        <f t="shared" si="45"/>
        <v>10132253</v>
      </c>
      <c r="G53" s="76">
        <f t="shared" si="46"/>
        <v>10132253</v>
      </c>
      <c r="H53" s="69">
        <f t="shared" si="8"/>
        <v>79204</v>
      </c>
      <c r="I53" s="48">
        <f t="shared" si="9"/>
        <v>11982</v>
      </c>
      <c r="J53" s="48">
        <f t="shared" si="10"/>
        <v>6224</v>
      </c>
      <c r="K53" s="48">
        <f t="shared" si="11"/>
        <v>30499</v>
      </c>
      <c r="L53" s="22">
        <f t="shared" si="12"/>
        <v>30499</v>
      </c>
      <c r="M53" s="83">
        <v>227</v>
      </c>
      <c r="N53" s="17">
        <v>35</v>
      </c>
      <c r="O53" s="17">
        <v>18</v>
      </c>
      <c r="P53" s="17">
        <v>87</v>
      </c>
      <c r="Q53" s="17">
        <v>87</v>
      </c>
      <c r="R53" s="17">
        <v>79204</v>
      </c>
      <c r="S53" s="17">
        <v>11982</v>
      </c>
      <c r="T53" s="17">
        <v>6224</v>
      </c>
      <c r="U53" s="17">
        <v>30499</v>
      </c>
      <c r="V53" s="4">
        <v>30499</v>
      </c>
      <c r="W53" s="44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4">
        <v>0</v>
      </c>
      <c r="AG53" s="44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4">
        <v>0</v>
      </c>
      <c r="AQ53" s="44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4">
        <v>0</v>
      </c>
      <c r="BA53" s="83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01">
        <v>0</v>
      </c>
      <c r="BK53" s="44"/>
      <c r="BL53" s="16"/>
      <c r="BM53" s="16"/>
      <c r="BN53" s="16"/>
      <c r="BO53" s="68"/>
      <c r="BP53" s="83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01">
        <v>0</v>
      </c>
      <c r="BZ53" s="44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4">
        <v>0</v>
      </c>
      <c r="CJ53" s="83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7">
        <v>0</v>
      </c>
      <c r="CR53" s="17">
        <v>0</v>
      </c>
      <c r="CS53" s="101">
        <v>0</v>
      </c>
      <c r="CT53" s="44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4">
        <v>0</v>
      </c>
      <c r="DD53" s="83">
        <v>1089</v>
      </c>
      <c r="DE53" s="17">
        <v>330</v>
      </c>
      <c r="DF53" s="17">
        <v>105</v>
      </c>
      <c r="DG53" s="17">
        <v>327</v>
      </c>
      <c r="DH53" s="17">
        <v>327</v>
      </c>
      <c r="DI53" s="17">
        <v>36247062</v>
      </c>
      <c r="DJ53" s="17">
        <v>9276101</v>
      </c>
      <c r="DK53" s="17">
        <v>6767453</v>
      </c>
      <c r="DL53" s="17">
        <v>10101754</v>
      </c>
      <c r="DM53" s="4">
        <v>10101754</v>
      </c>
      <c r="DN53" s="44">
        <v>0</v>
      </c>
      <c r="DO53" s="17">
        <v>0</v>
      </c>
      <c r="DP53" s="17">
        <v>0</v>
      </c>
      <c r="DQ53" s="17">
        <v>0</v>
      </c>
      <c r="DR53" s="17">
        <v>0</v>
      </c>
      <c r="DS53" s="17">
        <v>0</v>
      </c>
      <c r="DT53" s="17">
        <v>0</v>
      </c>
      <c r="DU53" s="17">
        <v>0</v>
      </c>
      <c r="DV53" s="17">
        <v>0</v>
      </c>
      <c r="DW53" s="101">
        <v>0</v>
      </c>
      <c r="DX53" s="44"/>
      <c r="DY53" s="17"/>
      <c r="DZ53" s="17"/>
      <c r="EA53" s="17"/>
      <c r="EB53" s="4"/>
      <c r="EC53" s="83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4"/>
      <c r="ER53" s="44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4"/>
      <c r="FG53" s="83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01"/>
      <c r="FV53" s="44">
        <v>0</v>
      </c>
      <c r="FW53" s="16">
        <v>0</v>
      </c>
      <c r="FX53" s="16">
        <v>0</v>
      </c>
      <c r="FY53" s="16">
        <v>0</v>
      </c>
      <c r="FZ53" s="16">
        <v>0</v>
      </c>
      <c r="GA53" s="17">
        <v>0</v>
      </c>
      <c r="GB53" s="16">
        <v>0</v>
      </c>
      <c r="GC53" s="16">
        <v>0</v>
      </c>
      <c r="GD53" s="16">
        <v>0</v>
      </c>
      <c r="GE53" s="68">
        <v>0</v>
      </c>
    </row>
    <row r="54" spans="1:187" s="1" customFormat="1" ht="32.25" thickBot="1" x14ac:dyDescent="0.3">
      <c r="A54" s="15">
        <v>6</v>
      </c>
      <c r="B54" s="124" t="s">
        <v>10</v>
      </c>
      <c r="C54" s="44">
        <f t="shared" si="7"/>
        <v>18578176</v>
      </c>
      <c r="D54" s="44">
        <f t="shared" si="43"/>
        <v>4869467</v>
      </c>
      <c r="E54" s="17">
        <f t="shared" si="44"/>
        <v>1149069</v>
      </c>
      <c r="F54" s="17">
        <f t="shared" si="45"/>
        <v>6279820</v>
      </c>
      <c r="G54" s="101">
        <f t="shared" si="46"/>
        <v>6279820</v>
      </c>
      <c r="H54" s="44">
        <f t="shared" si="8"/>
        <v>0</v>
      </c>
      <c r="I54" s="17">
        <f t="shared" si="9"/>
        <v>0</v>
      </c>
      <c r="J54" s="17">
        <f t="shared" si="10"/>
        <v>0</v>
      </c>
      <c r="K54" s="17">
        <f t="shared" si="11"/>
        <v>0</v>
      </c>
      <c r="L54" s="4">
        <f t="shared" si="12"/>
        <v>0</v>
      </c>
      <c r="M54" s="84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22">
        <v>0</v>
      </c>
      <c r="W54" s="69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22">
        <v>0</v>
      </c>
      <c r="AG54" s="69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22">
        <v>0</v>
      </c>
      <c r="AQ54" s="69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22">
        <v>0</v>
      </c>
      <c r="BA54" s="84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76">
        <v>0</v>
      </c>
      <c r="BK54" s="69"/>
      <c r="BL54" s="18"/>
      <c r="BM54" s="18"/>
      <c r="BN54" s="18"/>
      <c r="BO54" s="70"/>
      <c r="BP54" s="84">
        <v>0</v>
      </c>
      <c r="BQ54" s="48">
        <v>0</v>
      </c>
      <c r="BR54" s="48">
        <v>0</v>
      </c>
      <c r="BS54" s="48">
        <v>0</v>
      </c>
      <c r="BT54" s="48">
        <v>0</v>
      </c>
      <c r="BU54" s="48">
        <v>0</v>
      </c>
      <c r="BV54" s="48">
        <v>0</v>
      </c>
      <c r="BW54" s="48">
        <v>0</v>
      </c>
      <c r="BX54" s="48">
        <v>0</v>
      </c>
      <c r="BY54" s="76">
        <v>0</v>
      </c>
      <c r="BZ54" s="69">
        <v>0</v>
      </c>
      <c r="CA54" s="48">
        <v>0</v>
      </c>
      <c r="CB54" s="48">
        <v>0</v>
      </c>
      <c r="CC54" s="48">
        <v>0</v>
      </c>
      <c r="CD54" s="48">
        <v>0</v>
      </c>
      <c r="CE54" s="48">
        <v>0</v>
      </c>
      <c r="CF54" s="48">
        <v>0</v>
      </c>
      <c r="CG54" s="48">
        <v>0</v>
      </c>
      <c r="CH54" s="48">
        <v>0</v>
      </c>
      <c r="CI54" s="22">
        <v>0</v>
      </c>
      <c r="CJ54" s="84">
        <v>0</v>
      </c>
      <c r="CK54" s="48">
        <v>0</v>
      </c>
      <c r="CL54" s="48">
        <v>0</v>
      </c>
      <c r="CM54" s="48">
        <v>0</v>
      </c>
      <c r="CN54" s="48">
        <v>0</v>
      </c>
      <c r="CO54" s="48">
        <v>0</v>
      </c>
      <c r="CP54" s="48">
        <v>0</v>
      </c>
      <c r="CQ54" s="48">
        <v>0</v>
      </c>
      <c r="CR54" s="48">
        <v>0</v>
      </c>
      <c r="CS54" s="76">
        <v>0</v>
      </c>
      <c r="CT54" s="69">
        <v>0</v>
      </c>
      <c r="CU54" s="48">
        <v>0</v>
      </c>
      <c r="CV54" s="48">
        <v>0</v>
      </c>
      <c r="CW54" s="48">
        <v>0</v>
      </c>
      <c r="CX54" s="48">
        <v>0</v>
      </c>
      <c r="CY54" s="48">
        <v>0</v>
      </c>
      <c r="CZ54" s="48">
        <v>0</v>
      </c>
      <c r="DA54" s="48">
        <v>0</v>
      </c>
      <c r="DB54" s="48">
        <v>0</v>
      </c>
      <c r="DC54" s="22">
        <v>0</v>
      </c>
      <c r="DD54" s="84">
        <v>0</v>
      </c>
      <c r="DE54" s="48">
        <v>0</v>
      </c>
      <c r="DF54" s="48">
        <v>0</v>
      </c>
      <c r="DG54" s="48">
        <v>0</v>
      </c>
      <c r="DH54" s="48">
        <v>0</v>
      </c>
      <c r="DI54" s="48">
        <v>0</v>
      </c>
      <c r="DJ54" s="48">
        <v>0</v>
      </c>
      <c r="DK54" s="48">
        <v>0</v>
      </c>
      <c r="DL54" s="48">
        <v>0</v>
      </c>
      <c r="DM54" s="22">
        <v>0</v>
      </c>
      <c r="DN54" s="69">
        <v>0</v>
      </c>
      <c r="DO54" s="48">
        <v>0</v>
      </c>
      <c r="DP54" s="48">
        <v>0</v>
      </c>
      <c r="DQ54" s="48">
        <v>0</v>
      </c>
      <c r="DR54" s="48">
        <v>0</v>
      </c>
      <c r="DS54" s="48">
        <v>0</v>
      </c>
      <c r="DT54" s="48">
        <v>0</v>
      </c>
      <c r="DU54" s="48">
        <v>0</v>
      </c>
      <c r="DV54" s="48">
        <v>0</v>
      </c>
      <c r="DW54" s="76">
        <v>0</v>
      </c>
      <c r="DX54" s="64">
        <f>DY54+DZ54+EB54+EA54</f>
        <v>18578176</v>
      </c>
      <c r="DY54" s="14">
        <f>EN54+FC54+FR54</f>
        <v>4869467</v>
      </c>
      <c r="DZ54" s="14">
        <f>EO54+FD54+FS54</f>
        <v>1149069</v>
      </c>
      <c r="EA54" s="14">
        <f>EP54+FE54+FT54</f>
        <v>6279820</v>
      </c>
      <c r="EB54" s="2">
        <f>EQ54+FF54+FU54</f>
        <v>6279820</v>
      </c>
      <c r="EC54" s="84">
        <v>16453</v>
      </c>
      <c r="ED54" s="48">
        <v>4471</v>
      </c>
      <c r="EE54" s="48">
        <v>1578</v>
      </c>
      <c r="EF54" s="48">
        <v>5201</v>
      </c>
      <c r="EG54" s="48">
        <v>5203</v>
      </c>
      <c r="EH54" s="48">
        <v>53236</v>
      </c>
      <c r="EI54" s="48">
        <v>14499</v>
      </c>
      <c r="EJ54" s="48">
        <v>3715</v>
      </c>
      <c r="EK54" s="48">
        <v>17511</v>
      </c>
      <c r="EL54" s="48">
        <v>17511</v>
      </c>
      <c r="EM54" s="48">
        <v>14136430</v>
      </c>
      <c r="EN54" s="48">
        <v>3373700</v>
      </c>
      <c r="EO54" s="48">
        <v>868283</v>
      </c>
      <c r="EP54" s="48">
        <v>4947224</v>
      </c>
      <c r="EQ54" s="22">
        <v>4947223</v>
      </c>
      <c r="ER54" s="69">
        <v>3656</v>
      </c>
      <c r="ES54" s="48">
        <v>1358</v>
      </c>
      <c r="ET54" s="48">
        <v>479</v>
      </c>
      <c r="EU54" s="48">
        <v>910</v>
      </c>
      <c r="EV54" s="48">
        <v>909</v>
      </c>
      <c r="EW54" s="48">
        <v>11447</v>
      </c>
      <c r="EX54" s="48">
        <v>4564</v>
      </c>
      <c r="EY54" s="48">
        <v>1128</v>
      </c>
      <c r="EZ54" s="48">
        <v>2877</v>
      </c>
      <c r="FA54" s="48">
        <v>2878</v>
      </c>
      <c r="FB54" s="48">
        <v>3010287</v>
      </c>
      <c r="FC54" s="48">
        <v>1059780</v>
      </c>
      <c r="FD54" s="48">
        <v>263863</v>
      </c>
      <c r="FE54" s="48">
        <v>843322</v>
      </c>
      <c r="FF54" s="22">
        <v>843322</v>
      </c>
      <c r="FG54" s="84">
        <v>504</v>
      </c>
      <c r="FH54" s="48">
        <v>166</v>
      </c>
      <c r="FI54" s="48">
        <v>10</v>
      </c>
      <c r="FJ54" s="48">
        <v>164</v>
      </c>
      <c r="FK54" s="48">
        <v>164</v>
      </c>
      <c r="FL54" s="48">
        <v>5377</v>
      </c>
      <c r="FM54" s="48">
        <v>1874</v>
      </c>
      <c r="FN54" s="48">
        <v>72</v>
      </c>
      <c r="FO54" s="48">
        <v>1715</v>
      </c>
      <c r="FP54" s="48">
        <v>1716</v>
      </c>
      <c r="FQ54" s="48">
        <v>1431459</v>
      </c>
      <c r="FR54" s="48">
        <v>435987</v>
      </c>
      <c r="FS54" s="48">
        <v>16923</v>
      </c>
      <c r="FT54" s="48">
        <v>489274</v>
      </c>
      <c r="FU54" s="76">
        <v>489275</v>
      </c>
      <c r="FV54" s="69">
        <v>0</v>
      </c>
      <c r="FW54" s="18">
        <v>0</v>
      </c>
      <c r="FX54" s="18">
        <v>0</v>
      </c>
      <c r="FY54" s="18">
        <v>0</v>
      </c>
      <c r="FZ54" s="18">
        <v>0</v>
      </c>
      <c r="GA54" s="48">
        <v>0</v>
      </c>
      <c r="GB54" s="18">
        <v>0</v>
      </c>
      <c r="GC54" s="18">
        <v>0</v>
      </c>
      <c r="GD54" s="18">
        <v>0</v>
      </c>
      <c r="GE54" s="70">
        <v>0</v>
      </c>
    </row>
    <row r="55" spans="1:187" s="1" customFormat="1" ht="31.5" x14ac:dyDescent="0.25">
      <c r="A55" s="207">
        <v>7</v>
      </c>
      <c r="B55" s="31" t="s">
        <v>11</v>
      </c>
      <c r="C55" s="55">
        <f t="shared" si="7"/>
        <v>49214048</v>
      </c>
      <c r="D55" s="55">
        <f t="shared" si="43"/>
        <v>10458267</v>
      </c>
      <c r="E55" s="49">
        <f t="shared" si="44"/>
        <v>13533677</v>
      </c>
      <c r="F55" s="49">
        <f t="shared" si="45"/>
        <v>12918591</v>
      </c>
      <c r="G55" s="99">
        <f t="shared" si="46"/>
        <v>12303513</v>
      </c>
      <c r="H55" s="55">
        <f t="shared" si="8"/>
        <v>0</v>
      </c>
      <c r="I55" s="49">
        <f t="shared" si="9"/>
        <v>0</v>
      </c>
      <c r="J55" s="49">
        <f t="shared" si="10"/>
        <v>0</v>
      </c>
      <c r="K55" s="49">
        <f t="shared" si="11"/>
        <v>0</v>
      </c>
      <c r="L55" s="24">
        <f t="shared" si="12"/>
        <v>0</v>
      </c>
      <c r="M55" s="85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2">
        <v>0</v>
      </c>
      <c r="W55" s="6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2">
        <v>0</v>
      </c>
      <c r="AG55" s="6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2">
        <v>0</v>
      </c>
      <c r="AQ55" s="6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2">
        <v>0</v>
      </c>
      <c r="BA55" s="85">
        <v>0</v>
      </c>
      <c r="BB55" s="14">
        <v>0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>
        <v>0</v>
      </c>
      <c r="BI55" s="14">
        <v>0</v>
      </c>
      <c r="BJ55" s="95">
        <v>0</v>
      </c>
      <c r="BK55" s="64"/>
      <c r="BL55" s="13"/>
      <c r="BM55" s="13"/>
      <c r="BN55" s="13"/>
      <c r="BO55" s="65"/>
      <c r="BP55" s="85">
        <v>0</v>
      </c>
      <c r="BQ55" s="14">
        <v>0</v>
      </c>
      <c r="BR55" s="14">
        <v>0</v>
      </c>
      <c r="BS55" s="14">
        <v>0</v>
      </c>
      <c r="BT55" s="14">
        <v>0</v>
      </c>
      <c r="BU55" s="14">
        <v>0</v>
      </c>
      <c r="BV55" s="14">
        <v>0</v>
      </c>
      <c r="BW55" s="14">
        <v>0</v>
      </c>
      <c r="BX55" s="14">
        <v>0</v>
      </c>
      <c r="BY55" s="95">
        <v>0</v>
      </c>
      <c r="BZ55" s="6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14">
        <v>0</v>
      </c>
      <c r="CI55" s="2">
        <v>0</v>
      </c>
      <c r="CJ55" s="85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95">
        <v>0</v>
      </c>
      <c r="CT55" s="64">
        <v>0</v>
      </c>
      <c r="CU55" s="14">
        <v>0</v>
      </c>
      <c r="CV55" s="14">
        <v>0</v>
      </c>
      <c r="CW55" s="14">
        <v>0</v>
      </c>
      <c r="CX55" s="14">
        <v>0</v>
      </c>
      <c r="CY55" s="14">
        <v>0</v>
      </c>
      <c r="CZ55" s="14">
        <v>0</v>
      </c>
      <c r="DA55" s="14">
        <v>0</v>
      </c>
      <c r="DB55" s="14">
        <v>0</v>
      </c>
      <c r="DC55" s="2">
        <v>0</v>
      </c>
      <c r="DD55" s="85">
        <v>0</v>
      </c>
      <c r="DE55" s="14">
        <v>0</v>
      </c>
      <c r="DF55" s="14">
        <v>0</v>
      </c>
      <c r="DG55" s="14">
        <v>0</v>
      </c>
      <c r="DH55" s="14">
        <v>0</v>
      </c>
      <c r="DI55" s="14">
        <v>0</v>
      </c>
      <c r="DJ55" s="14">
        <v>0</v>
      </c>
      <c r="DK55" s="14">
        <v>0</v>
      </c>
      <c r="DL55" s="14">
        <v>0</v>
      </c>
      <c r="DM55" s="2">
        <v>0</v>
      </c>
      <c r="DN55" s="64">
        <v>0</v>
      </c>
      <c r="DO55" s="14">
        <v>0</v>
      </c>
      <c r="DP55" s="14">
        <v>0</v>
      </c>
      <c r="DQ55" s="14">
        <v>0</v>
      </c>
      <c r="DR55" s="14">
        <v>0</v>
      </c>
      <c r="DS55" s="14">
        <v>0</v>
      </c>
      <c r="DT55" s="14">
        <v>0</v>
      </c>
      <c r="DU55" s="14">
        <v>0</v>
      </c>
      <c r="DV55" s="14">
        <v>0</v>
      </c>
      <c r="DW55" s="95">
        <v>0</v>
      </c>
      <c r="DX55" s="64"/>
      <c r="DY55" s="14"/>
      <c r="DZ55" s="14"/>
      <c r="EA55" s="14"/>
      <c r="EB55" s="2"/>
      <c r="EC55" s="85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2"/>
      <c r="ER55" s="6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2"/>
      <c r="FG55" s="85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95"/>
      <c r="FV55" s="64">
        <v>13581</v>
      </c>
      <c r="FW55" s="14">
        <v>3614</v>
      </c>
      <c r="FX55" s="14">
        <v>2851</v>
      </c>
      <c r="FY55" s="14">
        <v>3322</v>
      </c>
      <c r="FZ55" s="14">
        <v>3794</v>
      </c>
      <c r="GA55" s="14">
        <v>49214048</v>
      </c>
      <c r="GB55" s="14">
        <v>10458267</v>
      </c>
      <c r="GC55" s="14">
        <v>13533677</v>
      </c>
      <c r="GD55" s="14">
        <v>12918591</v>
      </c>
      <c r="GE55" s="2">
        <v>12303513</v>
      </c>
    </row>
    <row r="56" spans="1:187" s="1" customFormat="1" ht="16.5" thickBot="1" x14ac:dyDescent="0.3">
      <c r="A56" s="208"/>
      <c r="B56" s="34" t="s">
        <v>70</v>
      </c>
      <c r="C56" s="66">
        <f t="shared" si="7"/>
        <v>1483938</v>
      </c>
      <c r="D56" s="66">
        <f t="shared" si="43"/>
        <v>0</v>
      </c>
      <c r="E56" s="47">
        <f t="shared" si="44"/>
        <v>322384</v>
      </c>
      <c r="F56" s="47">
        <f t="shared" si="45"/>
        <v>580777</v>
      </c>
      <c r="G56" s="100">
        <f t="shared" si="46"/>
        <v>580777</v>
      </c>
      <c r="H56" s="66">
        <f t="shared" si="8"/>
        <v>0</v>
      </c>
      <c r="I56" s="47">
        <f t="shared" si="9"/>
        <v>0</v>
      </c>
      <c r="J56" s="47">
        <f t="shared" si="10"/>
        <v>0</v>
      </c>
      <c r="K56" s="47">
        <f t="shared" si="11"/>
        <v>0</v>
      </c>
      <c r="L56" s="7">
        <f t="shared" si="12"/>
        <v>0</v>
      </c>
      <c r="M56" s="86"/>
      <c r="N56" s="11"/>
      <c r="O56" s="11"/>
      <c r="P56" s="11"/>
      <c r="Q56" s="11"/>
      <c r="R56" s="11"/>
      <c r="S56" s="11"/>
      <c r="T56" s="11"/>
      <c r="U56" s="11"/>
      <c r="V56" s="5"/>
      <c r="W56" s="51"/>
      <c r="X56" s="11"/>
      <c r="Y56" s="11"/>
      <c r="Z56" s="11"/>
      <c r="AA56" s="11"/>
      <c r="AB56" s="11"/>
      <c r="AC56" s="11"/>
      <c r="AD56" s="11"/>
      <c r="AE56" s="11"/>
      <c r="AF56" s="5"/>
      <c r="AG56" s="51"/>
      <c r="AH56" s="11"/>
      <c r="AI56" s="11"/>
      <c r="AJ56" s="11"/>
      <c r="AK56" s="11"/>
      <c r="AL56" s="11"/>
      <c r="AM56" s="11"/>
      <c r="AN56" s="11"/>
      <c r="AO56" s="11"/>
      <c r="AP56" s="5"/>
      <c r="AQ56" s="51"/>
      <c r="AR56" s="11"/>
      <c r="AS56" s="11"/>
      <c r="AT56" s="11"/>
      <c r="AU56" s="11"/>
      <c r="AV56" s="11"/>
      <c r="AW56" s="11"/>
      <c r="AX56" s="11"/>
      <c r="AY56" s="11"/>
      <c r="AZ56" s="5"/>
      <c r="BA56" s="86"/>
      <c r="BB56" s="11"/>
      <c r="BC56" s="11"/>
      <c r="BD56" s="11"/>
      <c r="BE56" s="11"/>
      <c r="BF56" s="11"/>
      <c r="BG56" s="11"/>
      <c r="BH56" s="11"/>
      <c r="BI56" s="11"/>
      <c r="BJ56" s="97"/>
      <c r="BK56" s="51"/>
      <c r="BL56" s="10"/>
      <c r="BM56" s="10"/>
      <c r="BN56" s="10"/>
      <c r="BO56" s="58"/>
      <c r="BP56" s="86"/>
      <c r="BQ56" s="11"/>
      <c r="BR56" s="11"/>
      <c r="BS56" s="11"/>
      <c r="BT56" s="11"/>
      <c r="BU56" s="11"/>
      <c r="BV56" s="11"/>
      <c r="BW56" s="11"/>
      <c r="BX56" s="11"/>
      <c r="BY56" s="97"/>
      <c r="BZ56" s="51"/>
      <c r="CA56" s="11"/>
      <c r="CB56" s="11"/>
      <c r="CC56" s="11"/>
      <c r="CD56" s="11"/>
      <c r="CE56" s="11"/>
      <c r="CF56" s="11"/>
      <c r="CG56" s="11"/>
      <c r="CH56" s="11"/>
      <c r="CI56" s="5"/>
      <c r="CJ56" s="86"/>
      <c r="CK56" s="11"/>
      <c r="CL56" s="11"/>
      <c r="CM56" s="11"/>
      <c r="CN56" s="11"/>
      <c r="CO56" s="11"/>
      <c r="CP56" s="11"/>
      <c r="CQ56" s="11"/>
      <c r="CR56" s="11"/>
      <c r="CS56" s="97"/>
      <c r="CT56" s="51"/>
      <c r="CU56" s="11"/>
      <c r="CV56" s="11"/>
      <c r="CW56" s="11"/>
      <c r="CX56" s="11"/>
      <c r="CY56" s="11"/>
      <c r="CZ56" s="11"/>
      <c r="DA56" s="11"/>
      <c r="DB56" s="11"/>
      <c r="DC56" s="5"/>
      <c r="DD56" s="86"/>
      <c r="DE56" s="11"/>
      <c r="DF56" s="11"/>
      <c r="DG56" s="11"/>
      <c r="DH56" s="11"/>
      <c r="DI56" s="11"/>
      <c r="DJ56" s="11"/>
      <c r="DK56" s="11"/>
      <c r="DL56" s="11"/>
      <c r="DM56" s="5"/>
      <c r="DN56" s="51"/>
      <c r="DO56" s="11"/>
      <c r="DP56" s="11"/>
      <c r="DQ56" s="11"/>
      <c r="DR56" s="11"/>
      <c r="DS56" s="11"/>
      <c r="DT56" s="11"/>
      <c r="DU56" s="11"/>
      <c r="DV56" s="11"/>
      <c r="DW56" s="97"/>
      <c r="DX56" s="51"/>
      <c r="DY56" s="11"/>
      <c r="DZ56" s="11"/>
      <c r="EA56" s="11"/>
      <c r="EB56" s="5"/>
      <c r="EC56" s="86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5"/>
      <c r="ER56" s="5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5"/>
      <c r="FG56" s="86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97"/>
      <c r="FV56" s="51">
        <v>23</v>
      </c>
      <c r="FW56" s="11">
        <v>0</v>
      </c>
      <c r="FX56" s="11">
        <v>5</v>
      </c>
      <c r="FY56" s="11">
        <v>9</v>
      </c>
      <c r="FZ56" s="11">
        <v>9</v>
      </c>
      <c r="GA56" s="11">
        <v>1483938</v>
      </c>
      <c r="GB56" s="11">
        <v>0</v>
      </c>
      <c r="GC56" s="11">
        <v>322384</v>
      </c>
      <c r="GD56" s="11">
        <v>580777</v>
      </c>
      <c r="GE56" s="5">
        <v>580777</v>
      </c>
    </row>
    <row r="57" spans="1:187" s="1" customFormat="1" ht="31.5" x14ac:dyDescent="0.25">
      <c r="A57" s="201">
        <v>8</v>
      </c>
      <c r="B57" s="30" t="s">
        <v>12</v>
      </c>
      <c r="C57" s="64">
        <f t="shared" si="7"/>
        <v>396227</v>
      </c>
      <c r="D57" s="64">
        <f t="shared" si="43"/>
        <v>83244</v>
      </c>
      <c r="E57" s="14">
        <f t="shared" si="44"/>
        <v>10388</v>
      </c>
      <c r="F57" s="14">
        <f t="shared" si="45"/>
        <v>151563</v>
      </c>
      <c r="G57" s="95">
        <f t="shared" si="46"/>
        <v>151032</v>
      </c>
      <c r="H57" s="64">
        <f t="shared" si="8"/>
        <v>396227</v>
      </c>
      <c r="I57" s="14">
        <f t="shared" si="9"/>
        <v>83244</v>
      </c>
      <c r="J57" s="14">
        <f t="shared" si="10"/>
        <v>10388</v>
      </c>
      <c r="K57" s="14">
        <f t="shared" si="11"/>
        <v>151563</v>
      </c>
      <c r="L57" s="2">
        <f t="shared" si="12"/>
        <v>151032</v>
      </c>
      <c r="M57" s="80">
        <v>483</v>
      </c>
      <c r="N57" s="49">
        <v>112</v>
      </c>
      <c r="O57" s="49">
        <v>5</v>
      </c>
      <c r="P57" s="49">
        <v>183</v>
      </c>
      <c r="Q57" s="49">
        <v>183</v>
      </c>
      <c r="R57" s="49">
        <v>165163</v>
      </c>
      <c r="S57" s="49">
        <v>33182</v>
      </c>
      <c r="T57" s="49">
        <v>1381</v>
      </c>
      <c r="U57" s="49">
        <v>65300</v>
      </c>
      <c r="V57" s="24">
        <v>65300</v>
      </c>
      <c r="W57" s="55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24">
        <v>0</v>
      </c>
      <c r="AG57" s="55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24">
        <v>0</v>
      </c>
      <c r="AQ57" s="55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24">
        <v>0</v>
      </c>
      <c r="BA57" s="80">
        <v>277</v>
      </c>
      <c r="BB57" s="49">
        <v>64</v>
      </c>
      <c r="BC57" s="49">
        <v>13</v>
      </c>
      <c r="BD57" s="49">
        <v>100</v>
      </c>
      <c r="BE57" s="49">
        <v>100</v>
      </c>
      <c r="BF57" s="49">
        <v>231064</v>
      </c>
      <c r="BG57" s="49">
        <v>50062</v>
      </c>
      <c r="BH57" s="49">
        <v>9007</v>
      </c>
      <c r="BI57" s="49">
        <v>86263</v>
      </c>
      <c r="BJ57" s="99">
        <v>85732</v>
      </c>
      <c r="BK57" s="55"/>
      <c r="BL57" s="23"/>
      <c r="BM57" s="23"/>
      <c r="BN57" s="23"/>
      <c r="BO57" s="39"/>
      <c r="BP57" s="80">
        <v>0</v>
      </c>
      <c r="BQ57" s="49">
        <v>0</v>
      </c>
      <c r="BR57" s="49">
        <v>0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49">
        <v>0</v>
      </c>
      <c r="BY57" s="99">
        <v>0</v>
      </c>
      <c r="BZ57" s="55">
        <v>0</v>
      </c>
      <c r="CA57" s="49">
        <v>0</v>
      </c>
      <c r="CB57" s="49">
        <v>0</v>
      </c>
      <c r="CC57" s="49">
        <v>0</v>
      </c>
      <c r="CD57" s="49">
        <v>0</v>
      </c>
      <c r="CE57" s="49">
        <v>0</v>
      </c>
      <c r="CF57" s="49">
        <v>0</v>
      </c>
      <c r="CG57" s="49">
        <v>0</v>
      </c>
      <c r="CH57" s="49">
        <v>0</v>
      </c>
      <c r="CI57" s="24">
        <v>0</v>
      </c>
      <c r="CJ57" s="80">
        <v>0</v>
      </c>
      <c r="CK57" s="49">
        <v>0</v>
      </c>
      <c r="CL57" s="49">
        <v>0</v>
      </c>
      <c r="CM57" s="49">
        <v>0</v>
      </c>
      <c r="CN57" s="49">
        <v>0</v>
      </c>
      <c r="CO57" s="49">
        <v>0</v>
      </c>
      <c r="CP57" s="49">
        <v>0</v>
      </c>
      <c r="CQ57" s="49">
        <v>0</v>
      </c>
      <c r="CR57" s="49">
        <v>0</v>
      </c>
      <c r="CS57" s="99">
        <v>0</v>
      </c>
      <c r="CT57" s="55">
        <v>0</v>
      </c>
      <c r="CU57" s="49">
        <v>0</v>
      </c>
      <c r="CV57" s="49">
        <v>0</v>
      </c>
      <c r="CW57" s="49">
        <v>0</v>
      </c>
      <c r="CX57" s="49">
        <v>0</v>
      </c>
      <c r="CY57" s="49">
        <v>0</v>
      </c>
      <c r="CZ57" s="49">
        <v>0</v>
      </c>
      <c r="DA57" s="49">
        <v>0</v>
      </c>
      <c r="DB57" s="49">
        <v>0</v>
      </c>
      <c r="DC57" s="24">
        <v>0</v>
      </c>
      <c r="DD57" s="80">
        <v>0</v>
      </c>
      <c r="DE57" s="49">
        <v>0</v>
      </c>
      <c r="DF57" s="49">
        <v>0</v>
      </c>
      <c r="DG57" s="49">
        <v>0</v>
      </c>
      <c r="DH57" s="49">
        <v>0</v>
      </c>
      <c r="DI57" s="49">
        <v>0</v>
      </c>
      <c r="DJ57" s="49">
        <v>0</v>
      </c>
      <c r="DK57" s="49">
        <v>0</v>
      </c>
      <c r="DL57" s="49">
        <v>0</v>
      </c>
      <c r="DM57" s="24">
        <v>0</v>
      </c>
      <c r="DN57" s="55">
        <v>0</v>
      </c>
      <c r="DO57" s="49">
        <v>0</v>
      </c>
      <c r="DP57" s="49">
        <v>0</v>
      </c>
      <c r="DQ57" s="49">
        <v>0</v>
      </c>
      <c r="DR57" s="49">
        <v>0</v>
      </c>
      <c r="DS57" s="49">
        <v>0</v>
      </c>
      <c r="DT57" s="49">
        <v>0</v>
      </c>
      <c r="DU57" s="49">
        <v>0</v>
      </c>
      <c r="DV57" s="49">
        <v>0</v>
      </c>
      <c r="DW57" s="99">
        <v>0</v>
      </c>
      <c r="DX57" s="55"/>
      <c r="DY57" s="49"/>
      <c r="DZ57" s="49"/>
      <c r="EA57" s="49"/>
      <c r="EB57" s="24"/>
      <c r="EC57" s="80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24"/>
      <c r="ER57" s="55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24"/>
      <c r="FG57" s="80"/>
      <c r="FH57" s="49"/>
      <c r="FI57" s="49"/>
      <c r="FJ57" s="49"/>
      <c r="FK57" s="49"/>
      <c r="FL57" s="49"/>
      <c r="FM57" s="49"/>
      <c r="FN57" s="49"/>
      <c r="FO57" s="49"/>
      <c r="FP57" s="49"/>
      <c r="FQ57" s="49"/>
      <c r="FR57" s="49"/>
      <c r="FS57" s="49"/>
      <c r="FT57" s="49"/>
      <c r="FU57" s="99"/>
      <c r="FV57" s="55">
        <v>0</v>
      </c>
      <c r="FW57" s="49">
        <v>0</v>
      </c>
      <c r="FX57" s="49">
        <v>0</v>
      </c>
      <c r="FY57" s="49">
        <v>0</v>
      </c>
      <c r="FZ57" s="49">
        <v>0</v>
      </c>
      <c r="GA57" s="49">
        <v>0</v>
      </c>
      <c r="GB57" s="49">
        <v>0</v>
      </c>
      <c r="GC57" s="49">
        <v>0</v>
      </c>
      <c r="GD57" s="49">
        <v>0</v>
      </c>
      <c r="GE57" s="24">
        <v>0</v>
      </c>
    </row>
    <row r="58" spans="1:187" s="1" customFormat="1" ht="16.5" thickBot="1" x14ac:dyDescent="0.3">
      <c r="A58" s="203"/>
      <c r="B58" s="32" t="s">
        <v>69</v>
      </c>
      <c r="C58" s="51">
        <f t="shared" si="7"/>
        <v>25036</v>
      </c>
      <c r="D58" s="51">
        <f t="shared" si="43"/>
        <v>6946</v>
      </c>
      <c r="E58" s="11">
        <f t="shared" si="44"/>
        <v>2106</v>
      </c>
      <c r="F58" s="11">
        <f t="shared" si="45"/>
        <v>7992</v>
      </c>
      <c r="G58" s="97">
        <f t="shared" si="46"/>
        <v>7992</v>
      </c>
      <c r="H58" s="51">
        <f t="shared" si="8"/>
        <v>25036</v>
      </c>
      <c r="I58" s="11">
        <f t="shared" si="9"/>
        <v>6946</v>
      </c>
      <c r="J58" s="11">
        <f t="shared" si="10"/>
        <v>2106</v>
      </c>
      <c r="K58" s="11">
        <f t="shared" si="11"/>
        <v>7992</v>
      </c>
      <c r="L58" s="5">
        <f t="shared" si="12"/>
        <v>7992</v>
      </c>
      <c r="M58" s="82">
        <v>336</v>
      </c>
      <c r="N58" s="47">
        <v>98</v>
      </c>
      <c r="O58" s="47">
        <v>28</v>
      </c>
      <c r="P58" s="47">
        <v>105</v>
      </c>
      <c r="Q58" s="47">
        <v>105</v>
      </c>
      <c r="R58" s="47">
        <v>25036</v>
      </c>
      <c r="S58" s="47">
        <v>6946</v>
      </c>
      <c r="T58" s="47">
        <v>2106</v>
      </c>
      <c r="U58" s="47">
        <v>7992</v>
      </c>
      <c r="V58" s="7">
        <v>7992</v>
      </c>
      <c r="W58" s="66"/>
      <c r="X58" s="47"/>
      <c r="Y58" s="47"/>
      <c r="Z58" s="47"/>
      <c r="AA58" s="47"/>
      <c r="AB58" s="47"/>
      <c r="AC58" s="47"/>
      <c r="AD58" s="47"/>
      <c r="AE58" s="47"/>
      <c r="AF58" s="7"/>
      <c r="AG58" s="66"/>
      <c r="AH58" s="47"/>
      <c r="AI58" s="47"/>
      <c r="AJ58" s="47"/>
      <c r="AK58" s="47"/>
      <c r="AL58" s="47"/>
      <c r="AM58" s="47"/>
      <c r="AN58" s="47"/>
      <c r="AO58" s="47"/>
      <c r="AP58" s="7"/>
      <c r="AQ58" s="66"/>
      <c r="AR58" s="47"/>
      <c r="AS58" s="47"/>
      <c r="AT58" s="47"/>
      <c r="AU58" s="47"/>
      <c r="AV58" s="47"/>
      <c r="AW58" s="47"/>
      <c r="AX58" s="47"/>
      <c r="AY58" s="47"/>
      <c r="AZ58" s="7"/>
      <c r="BA58" s="82"/>
      <c r="BB58" s="47"/>
      <c r="BC58" s="47"/>
      <c r="BD58" s="47"/>
      <c r="BE58" s="47"/>
      <c r="BF58" s="47"/>
      <c r="BG58" s="47"/>
      <c r="BH58" s="47"/>
      <c r="BI58" s="47"/>
      <c r="BJ58" s="100"/>
      <c r="BK58" s="66"/>
      <c r="BL58" s="9"/>
      <c r="BM58" s="9"/>
      <c r="BN58" s="9"/>
      <c r="BO58" s="67"/>
      <c r="BP58" s="82"/>
      <c r="BQ58" s="47"/>
      <c r="BR58" s="47"/>
      <c r="BS58" s="47"/>
      <c r="BT58" s="47"/>
      <c r="BU58" s="47"/>
      <c r="BV58" s="47"/>
      <c r="BW58" s="47"/>
      <c r="BX58" s="47"/>
      <c r="BY58" s="100"/>
      <c r="BZ58" s="66"/>
      <c r="CA58" s="47"/>
      <c r="CB58" s="47"/>
      <c r="CC58" s="47"/>
      <c r="CD58" s="47"/>
      <c r="CE58" s="47"/>
      <c r="CF58" s="47"/>
      <c r="CG58" s="47"/>
      <c r="CH58" s="47"/>
      <c r="CI58" s="7"/>
      <c r="CJ58" s="82"/>
      <c r="CK58" s="47"/>
      <c r="CL58" s="47"/>
      <c r="CM58" s="47"/>
      <c r="CN58" s="47"/>
      <c r="CO58" s="47"/>
      <c r="CP58" s="47"/>
      <c r="CQ58" s="47"/>
      <c r="CR58" s="47"/>
      <c r="CS58" s="100"/>
      <c r="CT58" s="66"/>
      <c r="CU58" s="47"/>
      <c r="CV58" s="47"/>
      <c r="CW58" s="47"/>
      <c r="CX58" s="47"/>
      <c r="CY58" s="47"/>
      <c r="CZ58" s="47"/>
      <c r="DA58" s="47"/>
      <c r="DB58" s="47"/>
      <c r="DC58" s="7"/>
      <c r="DD58" s="82"/>
      <c r="DE58" s="47"/>
      <c r="DF58" s="47"/>
      <c r="DG58" s="47"/>
      <c r="DH58" s="47"/>
      <c r="DI58" s="47"/>
      <c r="DJ58" s="47"/>
      <c r="DK58" s="47"/>
      <c r="DL58" s="47"/>
      <c r="DM58" s="7"/>
      <c r="DN58" s="66"/>
      <c r="DO58" s="47"/>
      <c r="DP58" s="47"/>
      <c r="DQ58" s="47"/>
      <c r="DR58" s="47"/>
      <c r="DS58" s="47"/>
      <c r="DT58" s="47"/>
      <c r="DU58" s="47"/>
      <c r="DV58" s="47"/>
      <c r="DW58" s="100"/>
      <c r="DX58" s="66"/>
      <c r="DY58" s="47"/>
      <c r="DZ58" s="47"/>
      <c r="EA58" s="47"/>
      <c r="EB58" s="7"/>
      <c r="EC58" s="82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7"/>
      <c r="ER58" s="66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7"/>
      <c r="FG58" s="82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100"/>
      <c r="FV58" s="66"/>
      <c r="FW58" s="47"/>
      <c r="FX58" s="47"/>
      <c r="FY58" s="47"/>
      <c r="FZ58" s="47"/>
      <c r="GA58" s="47"/>
      <c r="GB58" s="47"/>
      <c r="GC58" s="47"/>
      <c r="GD58" s="47"/>
      <c r="GE58" s="7"/>
    </row>
    <row r="59" spans="1:187" s="1" customFormat="1" x14ac:dyDescent="0.25">
      <c r="A59" s="201">
        <v>9</v>
      </c>
      <c r="B59" s="25" t="s">
        <v>13</v>
      </c>
      <c r="C59" s="64">
        <f t="shared" si="7"/>
        <v>28703878</v>
      </c>
      <c r="D59" s="64">
        <f t="shared" si="43"/>
        <v>5340648</v>
      </c>
      <c r="E59" s="14">
        <f t="shared" si="44"/>
        <v>6872765</v>
      </c>
      <c r="F59" s="14">
        <f t="shared" si="45"/>
        <v>8982487</v>
      </c>
      <c r="G59" s="95">
        <f t="shared" si="46"/>
        <v>7507978</v>
      </c>
      <c r="H59" s="64">
        <f t="shared" si="8"/>
        <v>17786736</v>
      </c>
      <c r="I59" s="14">
        <f t="shared" si="9"/>
        <v>3367817</v>
      </c>
      <c r="J59" s="14">
        <f t="shared" si="10"/>
        <v>4543685</v>
      </c>
      <c r="K59" s="14">
        <f t="shared" si="11"/>
        <v>4935953</v>
      </c>
      <c r="L59" s="2">
        <f t="shared" si="12"/>
        <v>4939281</v>
      </c>
      <c r="M59" s="85">
        <v>6080</v>
      </c>
      <c r="N59" s="14">
        <v>949</v>
      </c>
      <c r="O59" s="14">
        <v>487</v>
      </c>
      <c r="P59" s="14">
        <v>2320</v>
      </c>
      <c r="Q59" s="14">
        <v>2324</v>
      </c>
      <c r="R59" s="14">
        <v>10820292</v>
      </c>
      <c r="S59" s="14">
        <v>1921613</v>
      </c>
      <c r="T59" s="14">
        <v>2764747</v>
      </c>
      <c r="U59" s="14">
        <v>3066892</v>
      </c>
      <c r="V59" s="2">
        <v>3067040</v>
      </c>
      <c r="W59" s="6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2">
        <v>0</v>
      </c>
      <c r="AG59" s="64">
        <v>18</v>
      </c>
      <c r="AH59" s="14">
        <v>15</v>
      </c>
      <c r="AI59" s="14">
        <v>3</v>
      </c>
      <c r="AJ59" s="14">
        <v>0</v>
      </c>
      <c r="AK59" s="14">
        <v>0</v>
      </c>
      <c r="AL59" s="14">
        <v>39762</v>
      </c>
      <c r="AM59" s="14">
        <v>33157</v>
      </c>
      <c r="AN59" s="14">
        <v>6605</v>
      </c>
      <c r="AO59" s="14">
        <v>0</v>
      </c>
      <c r="AP59" s="2">
        <v>0</v>
      </c>
      <c r="AQ59" s="64">
        <v>629</v>
      </c>
      <c r="AR59" s="14">
        <v>117</v>
      </c>
      <c r="AS59" s="14">
        <v>98</v>
      </c>
      <c r="AT59" s="14">
        <v>207</v>
      </c>
      <c r="AU59" s="14">
        <v>207</v>
      </c>
      <c r="AV59" s="14">
        <v>582228</v>
      </c>
      <c r="AW59" s="14">
        <v>108275</v>
      </c>
      <c r="AX59" s="14">
        <v>90712</v>
      </c>
      <c r="AY59" s="14">
        <v>191621</v>
      </c>
      <c r="AZ59" s="2">
        <v>191620</v>
      </c>
      <c r="BA59" s="85">
        <v>1501</v>
      </c>
      <c r="BB59" s="14">
        <v>382</v>
      </c>
      <c r="BC59" s="14">
        <v>97</v>
      </c>
      <c r="BD59" s="14">
        <v>511</v>
      </c>
      <c r="BE59" s="14">
        <v>511</v>
      </c>
      <c r="BF59" s="14">
        <v>5886477</v>
      </c>
      <c r="BG59" s="14">
        <v>1143546</v>
      </c>
      <c r="BH59" s="14">
        <v>1582704</v>
      </c>
      <c r="BI59" s="14">
        <v>1578523</v>
      </c>
      <c r="BJ59" s="95">
        <v>1581704</v>
      </c>
      <c r="BK59" s="64">
        <f t="shared" ref="BK59:BK84" si="67">BL59+BM59+BN59+BO59</f>
        <v>457977</v>
      </c>
      <c r="BL59" s="106">
        <f>BV59+CF59+CP59+CZ59</f>
        <v>161226</v>
      </c>
      <c r="BM59" s="106">
        <f t="shared" ref="BM59:BO59" si="68">BW59+CG59+CQ59+DA59</f>
        <v>98917</v>
      </c>
      <c r="BN59" s="106">
        <f t="shared" si="68"/>
        <v>98917</v>
      </c>
      <c r="BO59" s="107">
        <f t="shared" si="68"/>
        <v>98917</v>
      </c>
      <c r="BP59" s="85">
        <v>390</v>
      </c>
      <c r="BQ59" s="14">
        <v>78</v>
      </c>
      <c r="BR59" s="14">
        <v>11</v>
      </c>
      <c r="BS59" s="14">
        <v>151</v>
      </c>
      <c r="BT59" s="14">
        <v>150</v>
      </c>
      <c r="BU59" s="14">
        <v>336515</v>
      </c>
      <c r="BV59" s="14">
        <v>105494</v>
      </c>
      <c r="BW59" s="14">
        <v>77007</v>
      </c>
      <c r="BX59" s="14">
        <v>77007</v>
      </c>
      <c r="BY59" s="95">
        <v>77007</v>
      </c>
      <c r="BZ59" s="64">
        <v>0</v>
      </c>
      <c r="CA59" s="14">
        <v>0</v>
      </c>
      <c r="CB59" s="14">
        <v>0</v>
      </c>
      <c r="CC59" s="14">
        <v>0</v>
      </c>
      <c r="CD59" s="14">
        <v>0</v>
      </c>
      <c r="CE59" s="14">
        <v>0</v>
      </c>
      <c r="CF59" s="14">
        <v>0</v>
      </c>
      <c r="CG59" s="14">
        <v>0</v>
      </c>
      <c r="CH59" s="14">
        <v>0</v>
      </c>
      <c r="CI59" s="2">
        <v>0</v>
      </c>
      <c r="CJ59" s="85">
        <v>0</v>
      </c>
      <c r="CK59" s="14">
        <v>0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95">
        <v>0</v>
      </c>
      <c r="CT59" s="64">
        <v>133</v>
      </c>
      <c r="CU59" s="14">
        <v>28</v>
      </c>
      <c r="CV59" s="14">
        <v>0</v>
      </c>
      <c r="CW59" s="14">
        <v>52</v>
      </c>
      <c r="CX59" s="14">
        <v>53</v>
      </c>
      <c r="CY59" s="14">
        <v>121462</v>
      </c>
      <c r="CZ59" s="14">
        <v>55732</v>
      </c>
      <c r="DA59" s="14">
        <v>21910</v>
      </c>
      <c r="DB59" s="14">
        <v>21910</v>
      </c>
      <c r="DC59" s="2">
        <v>21910</v>
      </c>
      <c r="DD59" s="85">
        <v>301</v>
      </c>
      <c r="DE59" s="14">
        <v>64</v>
      </c>
      <c r="DF59" s="14">
        <v>39</v>
      </c>
      <c r="DG59" s="14">
        <v>102</v>
      </c>
      <c r="DH59" s="14">
        <v>96</v>
      </c>
      <c r="DI59" s="14">
        <v>9506031</v>
      </c>
      <c r="DJ59" s="14">
        <v>1752946</v>
      </c>
      <c r="DK59" s="14">
        <v>2214858</v>
      </c>
      <c r="DL59" s="14">
        <v>3497985</v>
      </c>
      <c r="DM59" s="2">
        <v>2040242</v>
      </c>
      <c r="DN59" s="64">
        <v>40</v>
      </c>
      <c r="DO59" s="14">
        <v>5</v>
      </c>
      <c r="DP59" s="14">
        <v>1</v>
      </c>
      <c r="DQ59" s="14">
        <v>18</v>
      </c>
      <c r="DR59" s="14">
        <v>16</v>
      </c>
      <c r="DS59" s="14">
        <v>583542</v>
      </c>
      <c r="DT59" s="14">
        <v>79647</v>
      </c>
      <c r="DU59" s="14">
        <v>15925</v>
      </c>
      <c r="DV59" s="14">
        <v>254032</v>
      </c>
      <c r="DW59" s="95">
        <v>233938</v>
      </c>
      <c r="DX59" s="64">
        <f>DY59+DZ59+EB59+EA59</f>
        <v>827569</v>
      </c>
      <c r="DY59" s="14">
        <f>EN59+FC59+FR59</f>
        <v>140238</v>
      </c>
      <c r="DZ59" s="14">
        <f>EO59+FD59+FS59</f>
        <v>98297</v>
      </c>
      <c r="EA59" s="14">
        <f>EP59+FE59+FT59</f>
        <v>294517</v>
      </c>
      <c r="EB59" s="2">
        <f>EQ59+FF59+FU59</f>
        <v>294517</v>
      </c>
      <c r="EC59" s="85">
        <v>976</v>
      </c>
      <c r="ED59" s="14">
        <v>181</v>
      </c>
      <c r="EE59" s="14">
        <v>119</v>
      </c>
      <c r="EF59" s="14">
        <v>338</v>
      </c>
      <c r="EG59" s="14">
        <v>338</v>
      </c>
      <c r="EH59" s="14">
        <v>3253</v>
      </c>
      <c r="EI59" s="14">
        <v>632</v>
      </c>
      <c r="EJ59" s="14">
        <v>443</v>
      </c>
      <c r="EK59" s="14">
        <v>1089</v>
      </c>
      <c r="EL59" s="14">
        <v>1089</v>
      </c>
      <c r="EM59" s="14">
        <v>827569</v>
      </c>
      <c r="EN59" s="14">
        <v>140238</v>
      </c>
      <c r="EO59" s="14">
        <v>98297</v>
      </c>
      <c r="EP59" s="14">
        <v>294517</v>
      </c>
      <c r="EQ59" s="2">
        <v>294517</v>
      </c>
      <c r="ER59" s="64">
        <v>0</v>
      </c>
      <c r="ES59" s="14">
        <v>0</v>
      </c>
      <c r="ET59" s="14">
        <v>0</v>
      </c>
      <c r="EU59" s="14">
        <v>0</v>
      </c>
      <c r="EV59" s="14">
        <v>0</v>
      </c>
      <c r="EW59" s="14">
        <v>0</v>
      </c>
      <c r="EX59" s="14">
        <v>0</v>
      </c>
      <c r="EY59" s="14">
        <v>0</v>
      </c>
      <c r="EZ59" s="14">
        <v>0</v>
      </c>
      <c r="FA59" s="14">
        <v>0</v>
      </c>
      <c r="FB59" s="14">
        <v>0</v>
      </c>
      <c r="FC59" s="14">
        <v>0</v>
      </c>
      <c r="FD59" s="14">
        <v>0</v>
      </c>
      <c r="FE59" s="14">
        <v>0</v>
      </c>
      <c r="FF59" s="2">
        <v>0</v>
      </c>
      <c r="FG59" s="85">
        <f t="shared" ref="FG59:FG84" si="69">FH59+FI59+FJ59+FK59</f>
        <v>0</v>
      </c>
      <c r="FH59" s="14"/>
      <c r="FI59" s="14"/>
      <c r="FJ59" s="14"/>
      <c r="FK59" s="14"/>
      <c r="FL59" s="14">
        <f t="shared" ref="FL59:FL84" si="70">FM59+FN59+FO59+FP59</f>
        <v>0</v>
      </c>
      <c r="FM59" s="14"/>
      <c r="FN59" s="14"/>
      <c r="FO59" s="14"/>
      <c r="FP59" s="14"/>
      <c r="FQ59" s="14">
        <f t="shared" ref="FQ59:FQ84" si="71">FR59+FS59+FT59+FU59</f>
        <v>0</v>
      </c>
      <c r="FR59" s="14"/>
      <c r="FS59" s="14"/>
      <c r="FT59" s="14"/>
      <c r="FU59" s="95"/>
      <c r="FV59" s="64">
        <v>0</v>
      </c>
      <c r="FW59" s="14">
        <v>0</v>
      </c>
      <c r="FX59" s="14">
        <v>0</v>
      </c>
      <c r="FY59" s="14">
        <v>0</v>
      </c>
      <c r="FZ59" s="14">
        <v>0</v>
      </c>
      <c r="GA59" s="14">
        <v>0</v>
      </c>
      <c r="GB59" s="14">
        <v>0</v>
      </c>
      <c r="GC59" s="14">
        <v>0</v>
      </c>
      <c r="GD59" s="14">
        <v>0</v>
      </c>
      <c r="GE59" s="2">
        <v>0</v>
      </c>
    </row>
    <row r="60" spans="1:187" s="1" customFormat="1" x14ac:dyDescent="0.25">
      <c r="A60" s="207"/>
      <c r="B60" s="27" t="s">
        <v>357</v>
      </c>
      <c r="C60" s="88">
        <f t="shared" si="7"/>
        <v>19677</v>
      </c>
      <c r="D60" s="52">
        <f t="shared" si="43"/>
        <v>0</v>
      </c>
      <c r="E60" s="191">
        <f t="shared" si="44"/>
        <v>847</v>
      </c>
      <c r="F60" s="191">
        <f t="shared" si="45"/>
        <v>10785</v>
      </c>
      <c r="G60" s="194">
        <f t="shared" si="46"/>
        <v>8045</v>
      </c>
      <c r="H60" s="52">
        <f t="shared" si="8"/>
        <v>19677</v>
      </c>
      <c r="I60" s="191">
        <f t="shared" si="9"/>
        <v>0</v>
      </c>
      <c r="J60" s="191">
        <f t="shared" si="10"/>
        <v>847</v>
      </c>
      <c r="K60" s="191">
        <f t="shared" si="11"/>
        <v>10785</v>
      </c>
      <c r="L60" s="3">
        <f t="shared" si="12"/>
        <v>8045</v>
      </c>
      <c r="M60" s="81"/>
      <c r="N60" s="191"/>
      <c r="O60" s="191"/>
      <c r="P60" s="191"/>
      <c r="Q60" s="191"/>
      <c r="R60" s="191"/>
      <c r="S60" s="191"/>
      <c r="T60" s="191"/>
      <c r="U60" s="191"/>
      <c r="V60" s="3"/>
      <c r="W60" s="52"/>
      <c r="X60" s="191"/>
      <c r="Y60" s="191"/>
      <c r="Z60" s="191"/>
      <c r="AA60" s="191"/>
      <c r="AB60" s="191"/>
      <c r="AC60" s="191"/>
      <c r="AD60" s="191"/>
      <c r="AE60" s="191"/>
      <c r="AF60" s="3"/>
      <c r="AG60" s="52"/>
      <c r="AH60" s="191"/>
      <c r="AI60" s="191"/>
      <c r="AJ60" s="191"/>
      <c r="AK60" s="191"/>
      <c r="AL60" s="191"/>
      <c r="AM60" s="191"/>
      <c r="AN60" s="191"/>
      <c r="AO60" s="191"/>
      <c r="AP60" s="3"/>
      <c r="AQ60" s="52"/>
      <c r="AR60" s="191"/>
      <c r="AS60" s="191"/>
      <c r="AT60" s="191"/>
      <c r="AU60" s="191"/>
      <c r="AV60" s="191"/>
      <c r="AW60" s="191"/>
      <c r="AX60" s="191"/>
      <c r="AY60" s="191"/>
      <c r="AZ60" s="3"/>
      <c r="BA60" s="81">
        <v>197</v>
      </c>
      <c r="BB60" s="191">
        <v>0</v>
      </c>
      <c r="BC60" s="191">
        <v>29</v>
      </c>
      <c r="BD60" s="191">
        <v>92</v>
      </c>
      <c r="BE60" s="191">
        <v>76</v>
      </c>
      <c r="BF60" s="191">
        <v>19677</v>
      </c>
      <c r="BG60" s="191">
        <v>0</v>
      </c>
      <c r="BH60" s="191">
        <v>847</v>
      </c>
      <c r="BI60" s="191">
        <v>10785</v>
      </c>
      <c r="BJ60" s="194">
        <v>8045</v>
      </c>
      <c r="BK60" s="52"/>
      <c r="BL60" s="8"/>
      <c r="BM60" s="8"/>
      <c r="BN60" s="8"/>
      <c r="BO60" s="50"/>
      <c r="BP60" s="81"/>
      <c r="BQ60" s="191"/>
      <c r="BR60" s="191"/>
      <c r="BS60" s="191"/>
      <c r="BT60" s="191"/>
      <c r="BU60" s="191"/>
      <c r="BV60" s="191"/>
      <c r="BW60" s="191"/>
      <c r="BX60" s="191"/>
      <c r="BY60" s="194"/>
      <c r="BZ60" s="52"/>
      <c r="CA60" s="191"/>
      <c r="CB60" s="191"/>
      <c r="CC60" s="191"/>
      <c r="CD60" s="191"/>
      <c r="CE60" s="191"/>
      <c r="CF60" s="191"/>
      <c r="CG60" s="191"/>
      <c r="CH60" s="191"/>
      <c r="CI60" s="3"/>
      <c r="CJ60" s="81"/>
      <c r="CK60" s="191"/>
      <c r="CL60" s="191"/>
      <c r="CM60" s="191"/>
      <c r="CN60" s="191"/>
      <c r="CO60" s="191"/>
      <c r="CP60" s="191"/>
      <c r="CQ60" s="191"/>
      <c r="CR60" s="191"/>
      <c r="CS60" s="194"/>
      <c r="CT60" s="52"/>
      <c r="CU60" s="191"/>
      <c r="CV60" s="191"/>
      <c r="CW60" s="191"/>
      <c r="CX60" s="191"/>
      <c r="CY60" s="191"/>
      <c r="CZ60" s="191"/>
      <c r="DA60" s="191"/>
      <c r="DB60" s="191"/>
      <c r="DC60" s="3"/>
      <c r="DD60" s="81"/>
      <c r="DE60" s="191"/>
      <c r="DF60" s="191"/>
      <c r="DG60" s="191"/>
      <c r="DH60" s="191"/>
      <c r="DI60" s="191"/>
      <c r="DJ60" s="191"/>
      <c r="DK60" s="191"/>
      <c r="DL60" s="191"/>
      <c r="DM60" s="3"/>
      <c r="DN60" s="52"/>
      <c r="DO60" s="191"/>
      <c r="DP60" s="191"/>
      <c r="DQ60" s="191"/>
      <c r="DR60" s="191"/>
      <c r="DS60" s="191"/>
      <c r="DT60" s="191"/>
      <c r="DU60" s="191"/>
      <c r="DV60" s="191"/>
      <c r="DW60" s="194"/>
      <c r="DX60" s="52"/>
      <c r="DY60" s="191"/>
      <c r="DZ60" s="191"/>
      <c r="EA60" s="191"/>
      <c r="EB60" s="3"/>
      <c r="EC60" s="81"/>
      <c r="ED60" s="191"/>
      <c r="EE60" s="191"/>
      <c r="EF60" s="191"/>
      <c r="EG60" s="191"/>
      <c r="EH60" s="191"/>
      <c r="EI60" s="191"/>
      <c r="EJ60" s="191"/>
      <c r="EK60" s="191"/>
      <c r="EL60" s="191"/>
      <c r="EM60" s="191"/>
      <c r="EN60" s="191"/>
      <c r="EO60" s="191"/>
      <c r="EP60" s="191"/>
      <c r="EQ60" s="3"/>
      <c r="ER60" s="52"/>
      <c r="ES60" s="191"/>
      <c r="ET60" s="191"/>
      <c r="EU60" s="191"/>
      <c r="EV60" s="191"/>
      <c r="EW60" s="191"/>
      <c r="EX60" s="191"/>
      <c r="EY60" s="191"/>
      <c r="EZ60" s="191"/>
      <c r="FA60" s="191"/>
      <c r="FB60" s="191"/>
      <c r="FC60" s="191"/>
      <c r="FD60" s="191"/>
      <c r="FE60" s="191"/>
      <c r="FF60" s="3"/>
      <c r="FG60" s="81"/>
      <c r="FH60" s="191"/>
      <c r="FI60" s="191"/>
      <c r="FJ60" s="191"/>
      <c r="FK60" s="191"/>
      <c r="FL60" s="191"/>
      <c r="FM60" s="191"/>
      <c r="FN60" s="191"/>
      <c r="FO60" s="191"/>
      <c r="FP60" s="191"/>
      <c r="FQ60" s="191"/>
      <c r="FR60" s="191"/>
      <c r="FS60" s="191"/>
      <c r="FT60" s="191"/>
      <c r="FU60" s="194"/>
      <c r="FV60" s="52"/>
      <c r="FW60" s="8"/>
      <c r="FX60" s="8"/>
      <c r="FY60" s="8"/>
      <c r="FZ60" s="8"/>
      <c r="GA60" s="191"/>
      <c r="GB60" s="8"/>
      <c r="GC60" s="8"/>
      <c r="GD60" s="8"/>
      <c r="GE60" s="50"/>
    </row>
    <row r="61" spans="1:187" s="1" customFormat="1" x14ac:dyDescent="0.25">
      <c r="A61" s="204"/>
      <c r="B61" s="27" t="s">
        <v>69</v>
      </c>
      <c r="C61" s="52">
        <f t="shared" si="7"/>
        <v>8564</v>
      </c>
      <c r="D61" s="52">
        <f t="shared" si="43"/>
        <v>2612</v>
      </c>
      <c r="E61" s="6">
        <f t="shared" si="44"/>
        <v>638</v>
      </c>
      <c r="F61" s="6">
        <f t="shared" si="45"/>
        <v>2692</v>
      </c>
      <c r="G61" s="96">
        <f t="shared" si="46"/>
        <v>2622</v>
      </c>
      <c r="H61" s="52">
        <f t="shared" si="8"/>
        <v>8564</v>
      </c>
      <c r="I61" s="6">
        <f t="shared" si="9"/>
        <v>2612</v>
      </c>
      <c r="J61" s="6">
        <f t="shared" si="10"/>
        <v>638</v>
      </c>
      <c r="K61" s="6">
        <f t="shared" si="11"/>
        <v>2692</v>
      </c>
      <c r="L61" s="3">
        <f t="shared" si="12"/>
        <v>2622</v>
      </c>
      <c r="M61" s="81">
        <v>120</v>
      </c>
      <c r="N61" s="6">
        <v>36</v>
      </c>
      <c r="O61" s="6">
        <v>9</v>
      </c>
      <c r="P61" s="6">
        <v>38</v>
      </c>
      <c r="Q61" s="6">
        <v>37</v>
      </c>
      <c r="R61" s="6">
        <v>8564</v>
      </c>
      <c r="S61" s="6">
        <v>2612</v>
      </c>
      <c r="T61" s="6">
        <v>638</v>
      </c>
      <c r="U61" s="6">
        <v>2692</v>
      </c>
      <c r="V61" s="3">
        <v>2622</v>
      </c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/>
      <c r="BB61" s="6"/>
      <c r="BC61" s="6"/>
      <c r="BD61" s="6"/>
      <c r="BE61" s="6"/>
      <c r="BF61" s="6"/>
      <c r="BG61" s="6"/>
      <c r="BH61" s="6"/>
      <c r="BI61" s="6"/>
      <c r="BJ61" s="96"/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6"/>
      <c r="FX61" s="6"/>
      <c r="FY61" s="6"/>
      <c r="FZ61" s="6"/>
      <c r="GA61" s="6"/>
      <c r="GB61" s="6"/>
      <c r="GC61" s="6"/>
      <c r="GD61" s="6"/>
      <c r="GE61" s="3"/>
    </row>
    <row r="62" spans="1:187" s="1" customFormat="1" ht="31.5" x14ac:dyDescent="0.25">
      <c r="A62" s="204"/>
      <c r="B62" s="131" t="s">
        <v>85</v>
      </c>
      <c r="C62" s="52">
        <f t="shared" si="7"/>
        <v>38170</v>
      </c>
      <c r="D62" s="52">
        <f t="shared" si="43"/>
        <v>5448</v>
      </c>
      <c r="E62" s="6">
        <f t="shared" si="44"/>
        <v>0</v>
      </c>
      <c r="F62" s="6">
        <f t="shared" si="45"/>
        <v>11248</v>
      </c>
      <c r="G62" s="96">
        <f t="shared" si="46"/>
        <v>21474</v>
      </c>
      <c r="H62" s="52">
        <f t="shared" si="8"/>
        <v>38170</v>
      </c>
      <c r="I62" s="6">
        <f t="shared" si="9"/>
        <v>5448</v>
      </c>
      <c r="J62" s="6">
        <f t="shared" si="10"/>
        <v>0</v>
      </c>
      <c r="K62" s="6">
        <f t="shared" si="11"/>
        <v>11248</v>
      </c>
      <c r="L62" s="3">
        <f t="shared" si="12"/>
        <v>21474</v>
      </c>
      <c r="M62" s="81"/>
      <c r="N62" s="6"/>
      <c r="O62" s="6"/>
      <c r="P62" s="6"/>
      <c r="Q62" s="6"/>
      <c r="R62" s="6"/>
      <c r="S62" s="6"/>
      <c r="T62" s="6"/>
      <c r="U62" s="6"/>
      <c r="V62" s="3"/>
      <c r="W62" s="52"/>
      <c r="X62" s="6"/>
      <c r="Y62" s="6"/>
      <c r="Z62" s="6"/>
      <c r="AA62" s="6"/>
      <c r="AB62" s="6"/>
      <c r="AC62" s="6"/>
      <c r="AD62" s="6"/>
      <c r="AE62" s="6"/>
      <c r="AF62" s="3"/>
      <c r="AG62" s="52"/>
      <c r="AH62" s="6"/>
      <c r="AI62" s="6"/>
      <c r="AJ62" s="6"/>
      <c r="AK62" s="6"/>
      <c r="AL62" s="6"/>
      <c r="AM62" s="6"/>
      <c r="AN62" s="6"/>
      <c r="AO62" s="6"/>
      <c r="AP62" s="3"/>
      <c r="AQ62" s="52"/>
      <c r="AR62" s="6"/>
      <c r="AS62" s="6"/>
      <c r="AT62" s="6"/>
      <c r="AU62" s="6"/>
      <c r="AV62" s="6"/>
      <c r="AW62" s="6"/>
      <c r="AX62" s="6"/>
      <c r="AY62" s="6"/>
      <c r="AZ62" s="3"/>
      <c r="BA62" s="81">
        <v>36</v>
      </c>
      <c r="BB62" s="6">
        <v>4</v>
      </c>
      <c r="BC62" s="6">
        <v>0</v>
      </c>
      <c r="BD62" s="6">
        <v>11</v>
      </c>
      <c r="BE62" s="6">
        <v>21</v>
      </c>
      <c r="BF62" s="6">
        <v>38170</v>
      </c>
      <c r="BG62" s="6">
        <v>5448</v>
      </c>
      <c r="BH62" s="6">
        <v>0</v>
      </c>
      <c r="BI62" s="6">
        <v>11248</v>
      </c>
      <c r="BJ62" s="96">
        <v>21474</v>
      </c>
      <c r="BK62" s="52"/>
      <c r="BL62" s="8"/>
      <c r="BM62" s="8"/>
      <c r="BN62" s="8"/>
      <c r="BO62" s="50"/>
      <c r="BP62" s="81"/>
      <c r="BQ62" s="6"/>
      <c r="BR62" s="6"/>
      <c r="BS62" s="6"/>
      <c r="BT62" s="6"/>
      <c r="BU62" s="6"/>
      <c r="BV62" s="6"/>
      <c r="BW62" s="6"/>
      <c r="BX62" s="6"/>
      <c r="BY62" s="96"/>
      <c r="BZ62" s="52"/>
      <c r="CA62" s="6"/>
      <c r="CB62" s="6"/>
      <c r="CC62" s="6"/>
      <c r="CD62" s="6"/>
      <c r="CE62" s="6"/>
      <c r="CF62" s="6"/>
      <c r="CG62" s="6"/>
      <c r="CH62" s="6"/>
      <c r="CI62" s="3"/>
      <c r="CJ62" s="81"/>
      <c r="CK62" s="6"/>
      <c r="CL62" s="6"/>
      <c r="CM62" s="6"/>
      <c r="CN62" s="6"/>
      <c r="CO62" s="6"/>
      <c r="CP62" s="6"/>
      <c r="CQ62" s="6"/>
      <c r="CR62" s="6"/>
      <c r="CS62" s="96"/>
      <c r="CT62" s="52"/>
      <c r="CU62" s="6"/>
      <c r="CV62" s="6"/>
      <c r="CW62" s="6"/>
      <c r="CX62" s="6"/>
      <c r="CY62" s="6"/>
      <c r="CZ62" s="6"/>
      <c r="DA62" s="6"/>
      <c r="DB62" s="6"/>
      <c r="DC62" s="3"/>
      <c r="DD62" s="81"/>
      <c r="DE62" s="6"/>
      <c r="DF62" s="6"/>
      <c r="DG62" s="6"/>
      <c r="DH62" s="6"/>
      <c r="DI62" s="6"/>
      <c r="DJ62" s="6"/>
      <c r="DK62" s="6"/>
      <c r="DL62" s="6"/>
      <c r="DM62" s="3"/>
      <c r="DN62" s="52"/>
      <c r="DO62" s="6"/>
      <c r="DP62" s="6"/>
      <c r="DQ62" s="6"/>
      <c r="DR62" s="6"/>
      <c r="DS62" s="6"/>
      <c r="DT62" s="6"/>
      <c r="DU62" s="6"/>
      <c r="DV62" s="6"/>
      <c r="DW62" s="96"/>
      <c r="DX62" s="52"/>
      <c r="DY62" s="6"/>
      <c r="DZ62" s="6"/>
      <c r="EA62" s="6"/>
      <c r="EB62" s="3"/>
      <c r="EC62" s="81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3"/>
      <c r="ER62" s="52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3"/>
      <c r="FG62" s="81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96"/>
      <c r="FV62" s="52"/>
      <c r="FW62" s="6"/>
      <c r="FX62" s="6"/>
      <c r="FY62" s="6"/>
      <c r="FZ62" s="6"/>
      <c r="GA62" s="6"/>
      <c r="GB62" s="6"/>
      <c r="GC62" s="6"/>
      <c r="GD62" s="6"/>
      <c r="GE62" s="3"/>
    </row>
    <row r="63" spans="1:187" s="1" customFormat="1" ht="16.5" thickBot="1" x14ac:dyDescent="0.3">
      <c r="A63" s="203"/>
      <c r="B63" s="32" t="s">
        <v>63</v>
      </c>
      <c r="C63" s="51">
        <f t="shared" si="7"/>
        <v>10583</v>
      </c>
      <c r="D63" s="51">
        <f t="shared" si="43"/>
        <v>10583</v>
      </c>
      <c r="E63" s="11">
        <f t="shared" si="44"/>
        <v>0</v>
      </c>
      <c r="F63" s="11">
        <f t="shared" si="45"/>
        <v>0</v>
      </c>
      <c r="G63" s="97">
        <f t="shared" si="46"/>
        <v>0</v>
      </c>
      <c r="H63" s="51">
        <f t="shared" si="8"/>
        <v>10583</v>
      </c>
      <c r="I63" s="11">
        <f t="shared" si="9"/>
        <v>10583</v>
      </c>
      <c r="J63" s="11">
        <f t="shared" si="10"/>
        <v>0</v>
      </c>
      <c r="K63" s="11">
        <f t="shared" si="11"/>
        <v>0</v>
      </c>
      <c r="L63" s="5">
        <f t="shared" si="12"/>
        <v>0</v>
      </c>
      <c r="M63" s="86">
        <v>21</v>
      </c>
      <c r="N63" s="11">
        <v>21</v>
      </c>
      <c r="O63" s="11">
        <v>0</v>
      </c>
      <c r="P63" s="11">
        <v>0</v>
      </c>
      <c r="Q63" s="11">
        <v>0</v>
      </c>
      <c r="R63" s="11">
        <v>10583</v>
      </c>
      <c r="S63" s="11">
        <v>10583</v>
      </c>
      <c r="T63" s="11">
        <v>0</v>
      </c>
      <c r="U63" s="11">
        <v>0</v>
      </c>
      <c r="V63" s="5">
        <v>0</v>
      </c>
      <c r="W63" s="51"/>
      <c r="X63" s="11"/>
      <c r="Y63" s="11"/>
      <c r="Z63" s="11"/>
      <c r="AA63" s="11"/>
      <c r="AB63" s="11"/>
      <c r="AC63" s="11"/>
      <c r="AD63" s="11"/>
      <c r="AE63" s="11"/>
      <c r="AF63" s="5"/>
      <c r="AG63" s="51"/>
      <c r="AH63" s="11"/>
      <c r="AI63" s="11"/>
      <c r="AJ63" s="11"/>
      <c r="AK63" s="11"/>
      <c r="AL63" s="11"/>
      <c r="AM63" s="11"/>
      <c r="AN63" s="11"/>
      <c r="AO63" s="11"/>
      <c r="AP63" s="5"/>
      <c r="AQ63" s="51"/>
      <c r="AR63" s="11"/>
      <c r="AS63" s="11"/>
      <c r="AT63" s="11"/>
      <c r="AU63" s="11"/>
      <c r="AV63" s="11"/>
      <c r="AW63" s="11"/>
      <c r="AX63" s="11"/>
      <c r="AY63" s="11"/>
      <c r="AZ63" s="5"/>
      <c r="BA63" s="86"/>
      <c r="BB63" s="11"/>
      <c r="BC63" s="11"/>
      <c r="BD63" s="11"/>
      <c r="BE63" s="11"/>
      <c r="BF63" s="11"/>
      <c r="BG63" s="11"/>
      <c r="BH63" s="11"/>
      <c r="BI63" s="11"/>
      <c r="BJ63" s="97"/>
      <c r="BK63" s="51"/>
      <c r="BL63" s="10"/>
      <c r="BM63" s="10"/>
      <c r="BN63" s="10"/>
      <c r="BO63" s="58"/>
      <c r="BP63" s="86"/>
      <c r="BQ63" s="11"/>
      <c r="BR63" s="11"/>
      <c r="BS63" s="11"/>
      <c r="BT63" s="11"/>
      <c r="BU63" s="11"/>
      <c r="BV63" s="11"/>
      <c r="BW63" s="11"/>
      <c r="BX63" s="11"/>
      <c r="BY63" s="97"/>
      <c r="BZ63" s="51"/>
      <c r="CA63" s="11"/>
      <c r="CB63" s="11"/>
      <c r="CC63" s="11"/>
      <c r="CD63" s="11"/>
      <c r="CE63" s="11"/>
      <c r="CF63" s="11"/>
      <c r="CG63" s="11"/>
      <c r="CH63" s="11"/>
      <c r="CI63" s="5"/>
      <c r="CJ63" s="86"/>
      <c r="CK63" s="11"/>
      <c r="CL63" s="11"/>
      <c r="CM63" s="11"/>
      <c r="CN63" s="11"/>
      <c r="CO63" s="11"/>
      <c r="CP63" s="11"/>
      <c r="CQ63" s="11"/>
      <c r="CR63" s="11"/>
      <c r="CS63" s="97"/>
      <c r="CT63" s="51"/>
      <c r="CU63" s="11"/>
      <c r="CV63" s="11"/>
      <c r="CW63" s="11"/>
      <c r="CX63" s="11"/>
      <c r="CY63" s="11"/>
      <c r="CZ63" s="11"/>
      <c r="DA63" s="11"/>
      <c r="DB63" s="11"/>
      <c r="DC63" s="5"/>
      <c r="DD63" s="86"/>
      <c r="DE63" s="11"/>
      <c r="DF63" s="11"/>
      <c r="DG63" s="11"/>
      <c r="DH63" s="11"/>
      <c r="DI63" s="11"/>
      <c r="DJ63" s="11"/>
      <c r="DK63" s="11"/>
      <c r="DL63" s="11"/>
      <c r="DM63" s="5"/>
      <c r="DN63" s="51"/>
      <c r="DO63" s="11"/>
      <c r="DP63" s="11"/>
      <c r="DQ63" s="11"/>
      <c r="DR63" s="11"/>
      <c r="DS63" s="11"/>
      <c r="DT63" s="11"/>
      <c r="DU63" s="11"/>
      <c r="DV63" s="11"/>
      <c r="DW63" s="97"/>
      <c r="DX63" s="51"/>
      <c r="DY63" s="11"/>
      <c r="DZ63" s="11"/>
      <c r="EA63" s="11"/>
      <c r="EB63" s="5"/>
      <c r="EC63" s="86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5"/>
      <c r="ER63" s="5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5"/>
      <c r="FG63" s="86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97"/>
      <c r="FV63" s="51"/>
      <c r="FW63" s="11"/>
      <c r="FX63" s="11"/>
      <c r="FY63" s="11"/>
      <c r="FZ63" s="11"/>
      <c r="GA63" s="11"/>
      <c r="GB63" s="11"/>
      <c r="GC63" s="11"/>
      <c r="GD63" s="11"/>
      <c r="GE63" s="5"/>
    </row>
    <row r="64" spans="1:187" s="1" customFormat="1" x14ac:dyDescent="0.25">
      <c r="A64" s="207">
        <v>10</v>
      </c>
      <c r="B64" s="26" t="s">
        <v>14</v>
      </c>
      <c r="C64" s="55">
        <f t="shared" si="7"/>
        <v>36399621</v>
      </c>
      <c r="D64" s="55">
        <f t="shared" si="43"/>
        <v>7438208</v>
      </c>
      <c r="E64" s="49">
        <f t="shared" si="44"/>
        <v>8074241</v>
      </c>
      <c r="F64" s="49">
        <f t="shared" si="45"/>
        <v>10342147</v>
      </c>
      <c r="G64" s="99">
        <f t="shared" si="46"/>
        <v>10545025</v>
      </c>
      <c r="H64" s="55">
        <f t="shared" si="8"/>
        <v>22723901</v>
      </c>
      <c r="I64" s="49">
        <f t="shared" si="9"/>
        <v>4172852</v>
      </c>
      <c r="J64" s="49">
        <f t="shared" si="10"/>
        <v>5816615</v>
      </c>
      <c r="K64" s="49">
        <f t="shared" si="11"/>
        <v>6350711</v>
      </c>
      <c r="L64" s="24">
        <f t="shared" si="12"/>
        <v>6383723</v>
      </c>
      <c r="M64" s="80">
        <v>15081</v>
      </c>
      <c r="N64" s="49">
        <v>4540</v>
      </c>
      <c r="O64" s="49">
        <v>1323</v>
      </c>
      <c r="P64" s="49">
        <v>4607</v>
      </c>
      <c r="Q64" s="49">
        <v>4611</v>
      </c>
      <c r="R64" s="49">
        <v>14602862</v>
      </c>
      <c r="S64" s="49">
        <v>2395429</v>
      </c>
      <c r="T64" s="49">
        <v>4876033</v>
      </c>
      <c r="U64" s="49">
        <v>3665093</v>
      </c>
      <c r="V64" s="24">
        <v>3666307</v>
      </c>
      <c r="W64" s="55">
        <v>256</v>
      </c>
      <c r="X64" s="49">
        <v>134</v>
      </c>
      <c r="Y64" s="49">
        <v>6</v>
      </c>
      <c r="Z64" s="49">
        <v>58</v>
      </c>
      <c r="AA64" s="49">
        <v>58</v>
      </c>
      <c r="AB64" s="49">
        <v>275716</v>
      </c>
      <c r="AC64" s="49">
        <v>149873</v>
      </c>
      <c r="AD64" s="49">
        <v>8173</v>
      </c>
      <c r="AE64" s="49">
        <v>56181</v>
      </c>
      <c r="AF64" s="24">
        <v>61489</v>
      </c>
      <c r="AG64" s="55">
        <v>74</v>
      </c>
      <c r="AH64" s="49">
        <v>60</v>
      </c>
      <c r="AI64" s="49">
        <v>0</v>
      </c>
      <c r="AJ64" s="49">
        <v>5</v>
      </c>
      <c r="AK64" s="49">
        <v>9</v>
      </c>
      <c r="AL64" s="49">
        <v>141162</v>
      </c>
      <c r="AM64" s="49">
        <v>118835</v>
      </c>
      <c r="AN64" s="49">
        <v>0</v>
      </c>
      <c r="AO64" s="49">
        <v>8678</v>
      </c>
      <c r="AP64" s="24">
        <v>13649</v>
      </c>
      <c r="AQ64" s="55">
        <v>722</v>
      </c>
      <c r="AR64" s="49">
        <v>125</v>
      </c>
      <c r="AS64" s="49">
        <v>184</v>
      </c>
      <c r="AT64" s="49">
        <v>207</v>
      </c>
      <c r="AU64" s="49">
        <v>206</v>
      </c>
      <c r="AV64" s="49">
        <v>668337</v>
      </c>
      <c r="AW64" s="49">
        <v>116605</v>
      </c>
      <c r="AX64" s="49">
        <v>170318</v>
      </c>
      <c r="AY64" s="49">
        <v>190682</v>
      </c>
      <c r="AZ64" s="24">
        <v>190732</v>
      </c>
      <c r="BA64" s="80">
        <v>5379</v>
      </c>
      <c r="BB64" s="49">
        <v>1461</v>
      </c>
      <c r="BC64" s="49">
        <v>486</v>
      </c>
      <c r="BD64" s="49">
        <v>1715</v>
      </c>
      <c r="BE64" s="49">
        <v>1717</v>
      </c>
      <c r="BF64" s="49">
        <v>6317798</v>
      </c>
      <c r="BG64" s="49">
        <v>1009888</v>
      </c>
      <c r="BH64" s="49">
        <v>650156</v>
      </c>
      <c r="BI64" s="49">
        <v>2318142</v>
      </c>
      <c r="BJ64" s="99">
        <v>2339612</v>
      </c>
      <c r="BK64" s="55">
        <f t="shared" si="67"/>
        <v>718026</v>
      </c>
      <c r="BL64" s="106">
        <f>BV64+CF64+CP64+CZ64</f>
        <v>382222</v>
      </c>
      <c r="BM64" s="106">
        <f t="shared" ref="BM64:BO64" si="72">BW64+CG64+CQ64+DA64</f>
        <v>111935</v>
      </c>
      <c r="BN64" s="106">
        <f t="shared" si="72"/>
        <v>111935</v>
      </c>
      <c r="BO64" s="107">
        <f t="shared" si="72"/>
        <v>111934</v>
      </c>
      <c r="BP64" s="80">
        <v>1075</v>
      </c>
      <c r="BQ64" s="49">
        <v>291</v>
      </c>
      <c r="BR64" s="49">
        <v>199</v>
      </c>
      <c r="BS64" s="49">
        <v>292</v>
      </c>
      <c r="BT64" s="49">
        <v>293</v>
      </c>
      <c r="BU64" s="49">
        <v>299778</v>
      </c>
      <c r="BV64" s="49">
        <v>183254</v>
      </c>
      <c r="BW64" s="49">
        <v>41352</v>
      </c>
      <c r="BX64" s="49">
        <v>37586</v>
      </c>
      <c r="BY64" s="99">
        <v>37586</v>
      </c>
      <c r="BZ64" s="55">
        <v>272</v>
      </c>
      <c r="CA64" s="49">
        <v>68</v>
      </c>
      <c r="CB64" s="49">
        <v>68</v>
      </c>
      <c r="CC64" s="49">
        <v>68</v>
      </c>
      <c r="CD64" s="49">
        <v>68</v>
      </c>
      <c r="CE64" s="49">
        <v>161284</v>
      </c>
      <c r="CF64" s="49">
        <v>71932</v>
      </c>
      <c r="CG64" s="49">
        <v>31247</v>
      </c>
      <c r="CH64" s="49">
        <v>29053</v>
      </c>
      <c r="CI64" s="24">
        <v>29052</v>
      </c>
      <c r="CJ64" s="80">
        <v>0</v>
      </c>
      <c r="CK64" s="49">
        <v>0</v>
      </c>
      <c r="CL64" s="49">
        <v>0</v>
      </c>
      <c r="CM64" s="49">
        <v>0</v>
      </c>
      <c r="CN64" s="49">
        <v>0</v>
      </c>
      <c r="CO64" s="49">
        <v>0</v>
      </c>
      <c r="CP64" s="49">
        <v>0</v>
      </c>
      <c r="CQ64" s="49">
        <v>0</v>
      </c>
      <c r="CR64" s="49">
        <v>0</v>
      </c>
      <c r="CS64" s="99">
        <v>0</v>
      </c>
      <c r="CT64" s="55">
        <v>309</v>
      </c>
      <c r="CU64" s="49">
        <v>91</v>
      </c>
      <c r="CV64" s="49">
        <v>58</v>
      </c>
      <c r="CW64" s="49">
        <v>80</v>
      </c>
      <c r="CX64" s="49">
        <v>80</v>
      </c>
      <c r="CY64" s="49">
        <v>256964</v>
      </c>
      <c r="CZ64" s="49">
        <v>127036</v>
      </c>
      <c r="DA64" s="49">
        <v>39336</v>
      </c>
      <c r="DB64" s="49">
        <v>45296</v>
      </c>
      <c r="DC64" s="24">
        <v>45296</v>
      </c>
      <c r="DD64" s="80">
        <v>337</v>
      </c>
      <c r="DE64" s="49">
        <v>76</v>
      </c>
      <c r="DF64" s="49">
        <v>57</v>
      </c>
      <c r="DG64" s="49">
        <v>101</v>
      </c>
      <c r="DH64" s="49">
        <v>103</v>
      </c>
      <c r="DI64" s="49">
        <v>8769538</v>
      </c>
      <c r="DJ64" s="49">
        <v>2022061</v>
      </c>
      <c r="DK64" s="49">
        <v>1390886</v>
      </c>
      <c r="DL64" s="49">
        <v>2572984</v>
      </c>
      <c r="DM64" s="24">
        <v>2783607</v>
      </c>
      <c r="DN64" s="55">
        <v>90</v>
      </c>
      <c r="DO64" s="49">
        <v>17</v>
      </c>
      <c r="DP64" s="49">
        <v>12</v>
      </c>
      <c r="DQ64" s="49">
        <v>32</v>
      </c>
      <c r="DR64" s="49">
        <v>29</v>
      </c>
      <c r="DS64" s="49">
        <v>1343619</v>
      </c>
      <c r="DT64" s="49">
        <v>261805</v>
      </c>
      <c r="DU64" s="49">
        <v>174653</v>
      </c>
      <c r="DV64" s="49">
        <v>473959</v>
      </c>
      <c r="DW64" s="99">
        <v>433202</v>
      </c>
      <c r="DX64" s="64">
        <f>DY64+DZ64+EB64+EA64</f>
        <v>2175870</v>
      </c>
      <c r="DY64" s="14">
        <f>EN64+FC64+FR64</f>
        <v>689055</v>
      </c>
      <c r="DZ64" s="14">
        <f>EO64+FD64+FS64</f>
        <v>399652</v>
      </c>
      <c r="EA64" s="14">
        <f>EP64+FE64+FT64</f>
        <v>543582</v>
      </c>
      <c r="EB64" s="2">
        <f>EQ64+FF64+FU64</f>
        <v>543581</v>
      </c>
      <c r="EC64" s="80">
        <v>2235</v>
      </c>
      <c r="ED64" s="49">
        <v>672</v>
      </c>
      <c r="EE64" s="49">
        <v>457</v>
      </c>
      <c r="EF64" s="49">
        <v>553</v>
      </c>
      <c r="EG64" s="49">
        <v>553</v>
      </c>
      <c r="EH64" s="49">
        <v>8751</v>
      </c>
      <c r="EI64" s="49">
        <v>3088</v>
      </c>
      <c r="EJ64" s="49">
        <v>1785</v>
      </c>
      <c r="EK64" s="49">
        <v>1939</v>
      </c>
      <c r="EL64" s="49">
        <v>1939</v>
      </c>
      <c r="EM64" s="49">
        <v>2158330</v>
      </c>
      <c r="EN64" s="49">
        <v>685285</v>
      </c>
      <c r="EO64" s="49">
        <v>395882</v>
      </c>
      <c r="EP64" s="49">
        <v>538582</v>
      </c>
      <c r="EQ64" s="24">
        <v>538581</v>
      </c>
      <c r="ER64" s="55">
        <v>18</v>
      </c>
      <c r="ES64" s="49">
        <v>5</v>
      </c>
      <c r="ET64" s="49">
        <v>5</v>
      </c>
      <c r="EU64" s="49">
        <v>4</v>
      </c>
      <c r="EV64" s="49">
        <v>4</v>
      </c>
      <c r="EW64" s="49">
        <v>71</v>
      </c>
      <c r="EX64" s="49">
        <v>17</v>
      </c>
      <c r="EY64" s="49">
        <v>17</v>
      </c>
      <c r="EZ64" s="49">
        <v>18</v>
      </c>
      <c r="FA64" s="49">
        <v>19</v>
      </c>
      <c r="FB64" s="49">
        <v>17540</v>
      </c>
      <c r="FC64" s="49">
        <v>3770</v>
      </c>
      <c r="FD64" s="49">
        <v>3770</v>
      </c>
      <c r="FE64" s="49">
        <v>5000</v>
      </c>
      <c r="FF64" s="24">
        <v>5000</v>
      </c>
      <c r="FG64" s="80">
        <f t="shared" si="69"/>
        <v>0</v>
      </c>
      <c r="FH64" s="49"/>
      <c r="FI64" s="49"/>
      <c r="FJ64" s="49"/>
      <c r="FK64" s="49"/>
      <c r="FL64" s="49">
        <f t="shared" si="70"/>
        <v>0</v>
      </c>
      <c r="FM64" s="49"/>
      <c r="FN64" s="49"/>
      <c r="FO64" s="49"/>
      <c r="FP64" s="49"/>
      <c r="FQ64" s="49">
        <f t="shared" si="71"/>
        <v>0</v>
      </c>
      <c r="FR64" s="49"/>
      <c r="FS64" s="49"/>
      <c r="FT64" s="49"/>
      <c r="FU64" s="99"/>
      <c r="FV64" s="55">
        <v>512</v>
      </c>
      <c r="FW64" s="49">
        <v>118</v>
      </c>
      <c r="FX64" s="49">
        <v>62</v>
      </c>
      <c r="FY64" s="49">
        <v>166</v>
      </c>
      <c r="FZ64" s="49">
        <v>166</v>
      </c>
      <c r="GA64" s="49">
        <v>1386693</v>
      </c>
      <c r="GB64" s="49">
        <v>292435</v>
      </c>
      <c r="GC64" s="49">
        <v>292435</v>
      </c>
      <c r="GD64" s="49">
        <v>400911</v>
      </c>
      <c r="GE64" s="24">
        <v>400912</v>
      </c>
    </row>
    <row r="65" spans="1:187" s="1" customFormat="1" x14ac:dyDescent="0.25">
      <c r="A65" s="207"/>
      <c r="B65" s="27" t="s">
        <v>357</v>
      </c>
      <c r="C65" s="88">
        <f t="shared" si="7"/>
        <v>87120</v>
      </c>
      <c r="D65" s="52">
        <f t="shared" si="43"/>
        <v>0</v>
      </c>
      <c r="E65" s="191">
        <f t="shared" si="44"/>
        <v>34190</v>
      </c>
      <c r="F65" s="191">
        <f t="shared" si="45"/>
        <v>26465</v>
      </c>
      <c r="G65" s="194">
        <f t="shared" si="46"/>
        <v>26465</v>
      </c>
      <c r="H65" s="52">
        <f t="shared" si="8"/>
        <v>87120</v>
      </c>
      <c r="I65" s="191">
        <f t="shared" si="9"/>
        <v>0</v>
      </c>
      <c r="J65" s="191">
        <f t="shared" si="10"/>
        <v>34190</v>
      </c>
      <c r="K65" s="191">
        <f t="shared" si="11"/>
        <v>26465</v>
      </c>
      <c r="L65" s="3">
        <f t="shared" si="12"/>
        <v>26465</v>
      </c>
      <c r="M65" s="81"/>
      <c r="N65" s="191"/>
      <c r="O65" s="191"/>
      <c r="P65" s="191"/>
      <c r="Q65" s="191"/>
      <c r="R65" s="191"/>
      <c r="S65" s="191"/>
      <c r="T65" s="191"/>
      <c r="U65" s="191"/>
      <c r="V65" s="3"/>
      <c r="W65" s="52"/>
      <c r="X65" s="191"/>
      <c r="Y65" s="191"/>
      <c r="Z65" s="191"/>
      <c r="AA65" s="191"/>
      <c r="AB65" s="191"/>
      <c r="AC65" s="191"/>
      <c r="AD65" s="191"/>
      <c r="AE65" s="191"/>
      <c r="AF65" s="3"/>
      <c r="AG65" s="52"/>
      <c r="AH65" s="191"/>
      <c r="AI65" s="191"/>
      <c r="AJ65" s="191"/>
      <c r="AK65" s="191"/>
      <c r="AL65" s="191"/>
      <c r="AM65" s="191"/>
      <c r="AN65" s="191"/>
      <c r="AO65" s="191"/>
      <c r="AP65" s="3"/>
      <c r="AQ65" s="52"/>
      <c r="AR65" s="191"/>
      <c r="AS65" s="191"/>
      <c r="AT65" s="191"/>
      <c r="AU65" s="191"/>
      <c r="AV65" s="191"/>
      <c r="AW65" s="191"/>
      <c r="AX65" s="191"/>
      <c r="AY65" s="191"/>
      <c r="AZ65" s="3"/>
      <c r="BA65" s="81">
        <v>988</v>
      </c>
      <c r="BB65" s="191">
        <v>0</v>
      </c>
      <c r="BC65" s="191">
        <v>488</v>
      </c>
      <c r="BD65" s="191">
        <v>250</v>
      </c>
      <c r="BE65" s="191">
        <v>250</v>
      </c>
      <c r="BF65" s="191">
        <v>87120</v>
      </c>
      <c r="BG65" s="191">
        <v>0</v>
      </c>
      <c r="BH65" s="191">
        <v>34190</v>
      </c>
      <c r="BI65" s="191">
        <v>26465</v>
      </c>
      <c r="BJ65" s="194">
        <v>26465</v>
      </c>
      <c r="BK65" s="52"/>
      <c r="BL65" s="8"/>
      <c r="BM65" s="8"/>
      <c r="BN65" s="8"/>
      <c r="BO65" s="50"/>
      <c r="BP65" s="81"/>
      <c r="BQ65" s="191"/>
      <c r="BR65" s="191"/>
      <c r="BS65" s="191"/>
      <c r="BT65" s="191"/>
      <c r="BU65" s="191"/>
      <c r="BV65" s="191"/>
      <c r="BW65" s="191"/>
      <c r="BX65" s="191"/>
      <c r="BY65" s="194"/>
      <c r="BZ65" s="52"/>
      <c r="CA65" s="191"/>
      <c r="CB65" s="191"/>
      <c r="CC65" s="191"/>
      <c r="CD65" s="191"/>
      <c r="CE65" s="191"/>
      <c r="CF65" s="191"/>
      <c r="CG65" s="191"/>
      <c r="CH65" s="191"/>
      <c r="CI65" s="3"/>
      <c r="CJ65" s="81"/>
      <c r="CK65" s="191"/>
      <c r="CL65" s="191"/>
      <c r="CM65" s="191"/>
      <c r="CN65" s="191"/>
      <c r="CO65" s="191"/>
      <c r="CP65" s="191"/>
      <c r="CQ65" s="191"/>
      <c r="CR65" s="191"/>
      <c r="CS65" s="194"/>
      <c r="CT65" s="52"/>
      <c r="CU65" s="191"/>
      <c r="CV65" s="191"/>
      <c r="CW65" s="191"/>
      <c r="CX65" s="191"/>
      <c r="CY65" s="191"/>
      <c r="CZ65" s="191"/>
      <c r="DA65" s="191"/>
      <c r="DB65" s="191"/>
      <c r="DC65" s="3"/>
      <c r="DD65" s="81"/>
      <c r="DE65" s="191"/>
      <c r="DF65" s="191"/>
      <c r="DG65" s="191"/>
      <c r="DH65" s="191"/>
      <c r="DI65" s="191"/>
      <c r="DJ65" s="191"/>
      <c r="DK65" s="191"/>
      <c r="DL65" s="191"/>
      <c r="DM65" s="3"/>
      <c r="DN65" s="52"/>
      <c r="DO65" s="191"/>
      <c r="DP65" s="191"/>
      <c r="DQ65" s="191"/>
      <c r="DR65" s="191"/>
      <c r="DS65" s="191"/>
      <c r="DT65" s="191"/>
      <c r="DU65" s="191"/>
      <c r="DV65" s="191"/>
      <c r="DW65" s="194"/>
      <c r="DX65" s="52"/>
      <c r="DY65" s="191"/>
      <c r="DZ65" s="191"/>
      <c r="EA65" s="191"/>
      <c r="EB65" s="3"/>
      <c r="EC65" s="81"/>
      <c r="ED65" s="191"/>
      <c r="EE65" s="191"/>
      <c r="EF65" s="191"/>
      <c r="EG65" s="191"/>
      <c r="EH65" s="191"/>
      <c r="EI65" s="191"/>
      <c r="EJ65" s="191"/>
      <c r="EK65" s="191"/>
      <c r="EL65" s="191"/>
      <c r="EM65" s="191"/>
      <c r="EN65" s="191"/>
      <c r="EO65" s="191"/>
      <c r="EP65" s="191"/>
      <c r="EQ65" s="3"/>
      <c r="ER65" s="52"/>
      <c r="ES65" s="191"/>
      <c r="ET65" s="191"/>
      <c r="EU65" s="191"/>
      <c r="EV65" s="191"/>
      <c r="EW65" s="191"/>
      <c r="EX65" s="191"/>
      <c r="EY65" s="191"/>
      <c r="EZ65" s="191"/>
      <c r="FA65" s="191"/>
      <c r="FB65" s="191"/>
      <c r="FC65" s="191"/>
      <c r="FD65" s="191"/>
      <c r="FE65" s="191"/>
      <c r="FF65" s="3"/>
      <c r="FG65" s="81"/>
      <c r="FH65" s="191"/>
      <c r="FI65" s="191"/>
      <c r="FJ65" s="191"/>
      <c r="FK65" s="191"/>
      <c r="FL65" s="191"/>
      <c r="FM65" s="191"/>
      <c r="FN65" s="191"/>
      <c r="FO65" s="191"/>
      <c r="FP65" s="191"/>
      <c r="FQ65" s="191"/>
      <c r="FR65" s="191"/>
      <c r="FS65" s="191"/>
      <c r="FT65" s="191"/>
      <c r="FU65" s="194"/>
      <c r="FV65" s="52"/>
      <c r="FW65" s="8"/>
      <c r="FX65" s="8"/>
      <c r="FY65" s="8"/>
      <c r="FZ65" s="8"/>
      <c r="GA65" s="191"/>
      <c r="GB65" s="8"/>
      <c r="GC65" s="8"/>
      <c r="GD65" s="8"/>
      <c r="GE65" s="50"/>
    </row>
    <row r="66" spans="1:187" s="1" customFormat="1" x14ac:dyDescent="0.25">
      <c r="A66" s="204"/>
      <c r="B66" s="27" t="s">
        <v>69</v>
      </c>
      <c r="C66" s="52">
        <f t="shared" si="7"/>
        <v>53880</v>
      </c>
      <c r="D66" s="52">
        <f t="shared" si="43"/>
        <v>15639</v>
      </c>
      <c r="E66" s="6">
        <f t="shared" si="44"/>
        <v>3811</v>
      </c>
      <c r="F66" s="6">
        <f t="shared" si="45"/>
        <v>17215</v>
      </c>
      <c r="G66" s="96">
        <f t="shared" si="46"/>
        <v>17215</v>
      </c>
      <c r="H66" s="52">
        <f t="shared" si="8"/>
        <v>53880</v>
      </c>
      <c r="I66" s="6">
        <f t="shared" si="9"/>
        <v>15639</v>
      </c>
      <c r="J66" s="6">
        <f t="shared" si="10"/>
        <v>3811</v>
      </c>
      <c r="K66" s="6">
        <f t="shared" si="11"/>
        <v>17215</v>
      </c>
      <c r="L66" s="3">
        <f t="shared" si="12"/>
        <v>17215</v>
      </c>
      <c r="M66" s="81">
        <v>410</v>
      </c>
      <c r="N66" s="6">
        <v>119</v>
      </c>
      <c r="O66" s="6">
        <v>29</v>
      </c>
      <c r="P66" s="6">
        <v>131</v>
      </c>
      <c r="Q66" s="6">
        <v>131</v>
      </c>
      <c r="R66" s="6">
        <v>53880</v>
      </c>
      <c r="S66" s="6">
        <v>15639</v>
      </c>
      <c r="T66" s="6">
        <v>3811</v>
      </c>
      <c r="U66" s="6">
        <v>17215</v>
      </c>
      <c r="V66" s="3">
        <v>17215</v>
      </c>
      <c r="W66" s="52"/>
      <c r="X66" s="6"/>
      <c r="Y66" s="6"/>
      <c r="Z66" s="6"/>
      <c r="AA66" s="6"/>
      <c r="AB66" s="6"/>
      <c r="AC66" s="6"/>
      <c r="AD66" s="6"/>
      <c r="AE66" s="6"/>
      <c r="AF66" s="3"/>
      <c r="AG66" s="52"/>
      <c r="AH66" s="6"/>
      <c r="AI66" s="6"/>
      <c r="AJ66" s="6"/>
      <c r="AK66" s="6"/>
      <c r="AL66" s="6"/>
      <c r="AM66" s="6"/>
      <c r="AN66" s="6"/>
      <c r="AO66" s="6"/>
      <c r="AP66" s="3"/>
      <c r="AQ66" s="52"/>
      <c r="AR66" s="6"/>
      <c r="AS66" s="6"/>
      <c r="AT66" s="6"/>
      <c r="AU66" s="6"/>
      <c r="AV66" s="6"/>
      <c r="AW66" s="6"/>
      <c r="AX66" s="6"/>
      <c r="AY66" s="6"/>
      <c r="AZ66" s="3"/>
      <c r="BA66" s="81"/>
      <c r="BB66" s="6"/>
      <c r="BC66" s="6"/>
      <c r="BD66" s="6"/>
      <c r="BE66" s="6"/>
      <c r="BF66" s="6"/>
      <c r="BG66" s="6"/>
      <c r="BH66" s="6"/>
      <c r="BI66" s="6"/>
      <c r="BJ66" s="96"/>
      <c r="BK66" s="52"/>
      <c r="BL66" s="8"/>
      <c r="BM66" s="8"/>
      <c r="BN66" s="8"/>
      <c r="BO66" s="50"/>
      <c r="BP66" s="81"/>
      <c r="BQ66" s="6"/>
      <c r="BR66" s="6"/>
      <c r="BS66" s="6"/>
      <c r="BT66" s="6"/>
      <c r="BU66" s="6"/>
      <c r="BV66" s="6"/>
      <c r="BW66" s="6"/>
      <c r="BX66" s="6"/>
      <c r="BY66" s="96"/>
      <c r="BZ66" s="52"/>
      <c r="CA66" s="6"/>
      <c r="CB66" s="6"/>
      <c r="CC66" s="6"/>
      <c r="CD66" s="6"/>
      <c r="CE66" s="6"/>
      <c r="CF66" s="6"/>
      <c r="CG66" s="6"/>
      <c r="CH66" s="6"/>
      <c r="CI66" s="3"/>
      <c r="CJ66" s="81"/>
      <c r="CK66" s="6"/>
      <c r="CL66" s="6"/>
      <c r="CM66" s="6"/>
      <c r="CN66" s="6"/>
      <c r="CO66" s="6"/>
      <c r="CP66" s="6"/>
      <c r="CQ66" s="6"/>
      <c r="CR66" s="6"/>
      <c r="CS66" s="96"/>
      <c r="CT66" s="52"/>
      <c r="CU66" s="6"/>
      <c r="CV66" s="6"/>
      <c r="CW66" s="6"/>
      <c r="CX66" s="6"/>
      <c r="CY66" s="6"/>
      <c r="CZ66" s="6"/>
      <c r="DA66" s="6"/>
      <c r="DB66" s="6"/>
      <c r="DC66" s="3"/>
      <c r="DD66" s="81"/>
      <c r="DE66" s="6"/>
      <c r="DF66" s="6"/>
      <c r="DG66" s="6"/>
      <c r="DH66" s="6"/>
      <c r="DI66" s="6"/>
      <c r="DJ66" s="6"/>
      <c r="DK66" s="6"/>
      <c r="DL66" s="6"/>
      <c r="DM66" s="3"/>
      <c r="DN66" s="52"/>
      <c r="DO66" s="6"/>
      <c r="DP66" s="6"/>
      <c r="DQ66" s="6"/>
      <c r="DR66" s="6"/>
      <c r="DS66" s="6"/>
      <c r="DT66" s="6"/>
      <c r="DU66" s="6"/>
      <c r="DV66" s="6"/>
      <c r="DW66" s="96"/>
      <c r="DX66" s="52"/>
      <c r="DY66" s="6"/>
      <c r="DZ66" s="6"/>
      <c r="EA66" s="6"/>
      <c r="EB66" s="3"/>
      <c r="EC66" s="81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3"/>
      <c r="ER66" s="52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3"/>
      <c r="FG66" s="81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96"/>
      <c r="FV66" s="52"/>
      <c r="FW66" s="8"/>
      <c r="FX66" s="8"/>
      <c r="FY66" s="8"/>
      <c r="FZ66" s="8"/>
      <c r="GA66" s="6"/>
      <c r="GB66" s="8"/>
      <c r="GC66" s="8"/>
      <c r="GD66" s="8"/>
      <c r="GE66" s="50"/>
    </row>
    <row r="67" spans="1:187" s="1" customFormat="1" x14ac:dyDescent="0.25">
      <c r="A67" s="204"/>
      <c r="B67" s="27" t="s">
        <v>76</v>
      </c>
      <c r="C67" s="52">
        <f t="shared" si="7"/>
        <v>12564</v>
      </c>
      <c r="D67" s="52">
        <f t="shared" si="43"/>
        <v>0</v>
      </c>
      <c r="E67" s="6">
        <f t="shared" si="44"/>
        <v>0</v>
      </c>
      <c r="F67" s="6">
        <f t="shared" si="45"/>
        <v>6282</v>
      </c>
      <c r="G67" s="96">
        <f t="shared" si="46"/>
        <v>6282</v>
      </c>
      <c r="H67" s="52">
        <f t="shared" si="8"/>
        <v>12564</v>
      </c>
      <c r="I67" s="6">
        <f t="shared" si="9"/>
        <v>0</v>
      </c>
      <c r="J67" s="6">
        <f t="shared" si="10"/>
        <v>0</v>
      </c>
      <c r="K67" s="6">
        <f t="shared" si="11"/>
        <v>6282</v>
      </c>
      <c r="L67" s="3">
        <f t="shared" si="12"/>
        <v>6282</v>
      </c>
      <c r="M67" s="81"/>
      <c r="N67" s="6"/>
      <c r="O67" s="6"/>
      <c r="P67" s="6"/>
      <c r="Q67" s="6"/>
      <c r="R67" s="6"/>
      <c r="S67" s="6"/>
      <c r="T67" s="6"/>
      <c r="U67" s="6"/>
      <c r="V67" s="3"/>
      <c r="W67" s="52"/>
      <c r="X67" s="6"/>
      <c r="Y67" s="6"/>
      <c r="Z67" s="6"/>
      <c r="AA67" s="6"/>
      <c r="AB67" s="6"/>
      <c r="AC67" s="6"/>
      <c r="AD67" s="6"/>
      <c r="AE67" s="6"/>
      <c r="AF67" s="3"/>
      <c r="AG67" s="52"/>
      <c r="AH67" s="6"/>
      <c r="AI67" s="6"/>
      <c r="AJ67" s="6"/>
      <c r="AK67" s="6"/>
      <c r="AL67" s="6"/>
      <c r="AM67" s="6"/>
      <c r="AN67" s="6"/>
      <c r="AO67" s="6"/>
      <c r="AP67" s="3"/>
      <c r="AQ67" s="52"/>
      <c r="AR67" s="6"/>
      <c r="AS67" s="6"/>
      <c r="AT67" s="6"/>
      <c r="AU67" s="6"/>
      <c r="AV67" s="6"/>
      <c r="AW67" s="6"/>
      <c r="AX67" s="6"/>
      <c r="AY67" s="6"/>
      <c r="AZ67" s="3"/>
      <c r="BA67" s="81">
        <v>36</v>
      </c>
      <c r="BB67" s="6">
        <v>0</v>
      </c>
      <c r="BC67" s="6">
        <v>0</v>
      </c>
      <c r="BD67" s="6">
        <v>18</v>
      </c>
      <c r="BE67" s="6">
        <v>18</v>
      </c>
      <c r="BF67" s="6">
        <v>12564</v>
      </c>
      <c r="BG67" s="6">
        <v>0</v>
      </c>
      <c r="BH67" s="6">
        <v>0</v>
      </c>
      <c r="BI67" s="6">
        <v>6282</v>
      </c>
      <c r="BJ67" s="96">
        <v>6282</v>
      </c>
      <c r="BK67" s="52"/>
      <c r="BL67" s="8"/>
      <c r="BM67" s="8"/>
      <c r="BN67" s="8"/>
      <c r="BO67" s="50"/>
      <c r="BP67" s="81"/>
      <c r="BQ67" s="6"/>
      <c r="BR67" s="6"/>
      <c r="BS67" s="6"/>
      <c r="BT67" s="6"/>
      <c r="BU67" s="6"/>
      <c r="BV67" s="6"/>
      <c r="BW67" s="6"/>
      <c r="BX67" s="6"/>
      <c r="BY67" s="96"/>
      <c r="BZ67" s="52"/>
      <c r="CA67" s="6"/>
      <c r="CB67" s="6"/>
      <c r="CC67" s="6"/>
      <c r="CD67" s="6"/>
      <c r="CE67" s="6"/>
      <c r="CF67" s="6"/>
      <c r="CG67" s="6"/>
      <c r="CH67" s="6"/>
      <c r="CI67" s="3"/>
      <c r="CJ67" s="81"/>
      <c r="CK67" s="6"/>
      <c r="CL67" s="6"/>
      <c r="CM67" s="6"/>
      <c r="CN67" s="6"/>
      <c r="CO67" s="6"/>
      <c r="CP67" s="6"/>
      <c r="CQ67" s="6"/>
      <c r="CR67" s="6"/>
      <c r="CS67" s="96"/>
      <c r="CT67" s="52"/>
      <c r="CU67" s="6"/>
      <c r="CV67" s="6"/>
      <c r="CW67" s="6"/>
      <c r="CX67" s="6"/>
      <c r="CY67" s="6"/>
      <c r="CZ67" s="6"/>
      <c r="DA67" s="6"/>
      <c r="DB67" s="6"/>
      <c r="DC67" s="3"/>
      <c r="DD67" s="81"/>
      <c r="DE67" s="6"/>
      <c r="DF67" s="6"/>
      <c r="DG67" s="6"/>
      <c r="DH67" s="6"/>
      <c r="DI67" s="6"/>
      <c r="DJ67" s="6"/>
      <c r="DK67" s="6"/>
      <c r="DL67" s="6"/>
      <c r="DM67" s="3"/>
      <c r="DN67" s="52"/>
      <c r="DO67" s="6"/>
      <c r="DP67" s="6"/>
      <c r="DQ67" s="6"/>
      <c r="DR67" s="6"/>
      <c r="DS67" s="6"/>
      <c r="DT67" s="6"/>
      <c r="DU67" s="6"/>
      <c r="DV67" s="6"/>
      <c r="DW67" s="96"/>
      <c r="DX67" s="52"/>
      <c r="DY67" s="6"/>
      <c r="DZ67" s="6"/>
      <c r="EA67" s="6"/>
      <c r="EB67" s="3"/>
      <c r="EC67" s="81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3"/>
      <c r="ER67" s="52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3"/>
      <c r="FG67" s="81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96"/>
      <c r="FV67" s="52"/>
      <c r="FW67" s="8"/>
      <c r="FX67" s="8"/>
      <c r="FY67" s="8"/>
      <c r="FZ67" s="8"/>
      <c r="GA67" s="6"/>
      <c r="GB67" s="8"/>
      <c r="GC67" s="8"/>
      <c r="GD67" s="8"/>
      <c r="GE67" s="50"/>
    </row>
    <row r="68" spans="1:187" s="1" customFormat="1" x14ac:dyDescent="0.25">
      <c r="A68" s="204"/>
      <c r="B68" s="130" t="s">
        <v>84</v>
      </c>
      <c r="C68" s="52">
        <f t="shared" si="7"/>
        <v>98828</v>
      </c>
      <c r="D68" s="52">
        <f t="shared" si="43"/>
        <v>5666</v>
      </c>
      <c r="E68" s="6">
        <f t="shared" si="44"/>
        <v>5665</v>
      </c>
      <c r="F68" s="6">
        <f t="shared" si="45"/>
        <v>43748</v>
      </c>
      <c r="G68" s="96">
        <f t="shared" si="46"/>
        <v>43749</v>
      </c>
      <c r="H68" s="52">
        <f t="shared" si="8"/>
        <v>98828</v>
      </c>
      <c r="I68" s="6">
        <f t="shared" si="9"/>
        <v>5666</v>
      </c>
      <c r="J68" s="6">
        <f t="shared" si="10"/>
        <v>5665</v>
      </c>
      <c r="K68" s="6">
        <f t="shared" si="11"/>
        <v>43748</v>
      </c>
      <c r="L68" s="3">
        <f t="shared" si="12"/>
        <v>43749</v>
      </c>
      <c r="M68" s="81"/>
      <c r="N68" s="6"/>
      <c r="O68" s="6"/>
      <c r="P68" s="6"/>
      <c r="Q68" s="6"/>
      <c r="R68" s="6"/>
      <c r="S68" s="6"/>
      <c r="T68" s="6"/>
      <c r="U68" s="6"/>
      <c r="V68" s="3"/>
      <c r="W68" s="52"/>
      <c r="X68" s="6"/>
      <c r="Y68" s="6"/>
      <c r="Z68" s="6"/>
      <c r="AA68" s="6"/>
      <c r="AB68" s="6"/>
      <c r="AC68" s="6"/>
      <c r="AD68" s="6"/>
      <c r="AE68" s="6"/>
      <c r="AF68" s="3"/>
      <c r="AG68" s="52"/>
      <c r="AH68" s="6"/>
      <c r="AI68" s="6"/>
      <c r="AJ68" s="6"/>
      <c r="AK68" s="6"/>
      <c r="AL68" s="6"/>
      <c r="AM68" s="6"/>
      <c r="AN68" s="6"/>
      <c r="AO68" s="6"/>
      <c r="AP68" s="3"/>
      <c r="AQ68" s="52"/>
      <c r="AR68" s="6"/>
      <c r="AS68" s="6"/>
      <c r="AT68" s="6"/>
      <c r="AU68" s="6"/>
      <c r="AV68" s="6"/>
      <c r="AW68" s="6"/>
      <c r="AX68" s="6"/>
      <c r="AY68" s="6"/>
      <c r="AZ68" s="3"/>
      <c r="BA68" s="81">
        <v>19</v>
      </c>
      <c r="BB68" s="6">
        <v>5</v>
      </c>
      <c r="BC68" s="6">
        <v>5</v>
      </c>
      <c r="BD68" s="6">
        <v>4</v>
      </c>
      <c r="BE68" s="6">
        <v>5</v>
      </c>
      <c r="BF68" s="6">
        <v>98828</v>
      </c>
      <c r="BG68" s="6">
        <v>5666</v>
      </c>
      <c r="BH68" s="6">
        <v>5665</v>
      </c>
      <c r="BI68" s="6">
        <v>43748</v>
      </c>
      <c r="BJ68" s="96">
        <v>43749</v>
      </c>
      <c r="BK68" s="52"/>
      <c r="BL68" s="8"/>
      <c r="BM68" s="8"/>
      <c r="BN68" s="8"/>
      <c r="BO68" s="50"/>
      <c r="BP68" s="81"/>
      <c r="BQ68" s="6"/>
      <c r="BR68" s="6"/>
      <c r="BS68" s="6"/>
      <c r="BT68" s="6"/>
      <c r="BU68" s="6"/>
      <c r="BV68" s="6"/>
      <c r="BW68" s="6"/>
      <c r="BX68" s="6"/>
      <c r="BY68" s="96"/>
      <c r="BZ68" s="52"/>
      <c r="CA68" s="6"/>
      <c r="CB68" s="6"/>
      <c r="CC68" s="6"/>
      <c r="CD68" s="6"/>
      <c r="CE68" s="6"/>
      <c r="CF68" s="6"/>
      <c r="CG68" s="6"/>
      <c r="CH68" s="6"/>
      <c r="CI68" s="3"/>
      <c r="CJ68" s="81"/>
      <c r="CK68" s="6"/>
      <c r="CL68" s="6"/>
      <c r="CM68" s="6"/>
      <c r="CN68" s="6"/>
      <c r="CO68" s="6"/>
      <c r="CP68" s="6"/>
      <c r="CQ68" s="6"/>
      <c r="CR68" s="6"/>
      <c r="CS68" s="96"/>
      <c r="CT68" s="52"/>
      <c r="CU68" s="6"/>
      <c r="CV68" s="6"/>
      <c r="CW68" s="6"/>
      <c r="CX68" s="6"/>
      <c r="CY68" s="6"/>
      <c r="CZ68" s="6"/>
      <c r="DA68" s="6"/>
      <c r="DB68" s="6"/>
      <c r="DC68" s="3"/>
      <c r="DD68" s="81"/>
      <c r="DE68" s="6"/>
      <c r="DF68" s="6"/>
      <c r="DG68" s="6"/>
      <c r="DH68" s="6"/>
      <c r="DI68" s="6"/>
      <c r="DJ68" s="6"/>
      <c r="DK68" s="6"/>
      <c r="DL68" s="6"/>
      <c r="DM68" s="3"/>
      <c r="DN68" s="52"/>
      <c r="DO68" s="6"/>
      <c r="DP68" s="6"/>
      <c r="DQ68" s="6"/>
      <c r="DR68" s="6"/>
      <c r="DS68" s="6"/>
      <c r="DT68" s="6"/>
      <c r="DU68" s="6"/>
      <c r="DV68" s="6"/>
      <c r="DW68" s="96"/>
      <c r="DX68" s="52"/>
      <c r="DY68" s="6"/>
      <c r="DZ68" s="6"/>
      <c r="EA68" s="6"/>
      <c r="EB68" s="3"/>
      <c r="EC68" s="81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2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1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6"/>
      <c r="FV68" s="52"/>
      <c r="FW68" s="8"/>
      <c r="FX68" s="8"/>
      <c r="FY68" s="8"/>
      <c r="FZ68" s="8"/>
      <c r="GA68" s="6"/>
      <c r="GB68" s="8"/>
      <c r="GC68" s="8"/>
      <c r="GD68" s="8"/>
      <c r="GE68" s="50"/>
    </row>
    <row r="69" spans="1:187" s="1" customFormat="1" ht="47.25" x14ac:dyDescent="0.25">
      <c r="A69" s="208"/>
      <c r="B69" s="28" t="s">
        <v>92</v>
      </c>
      <c r="C69" s="52">
        <f t="shared" ref="C69:C71" si="73">D69+E69+F69+G69</f>
        <v>7620</v>
      </c>
      <c r="D69" s="52">
        <f t="shared" ref="D69:D71" si="74">I69+DJ69+DT69+DY69+GB69</f>
        <v>1524</v>
      </c>
      <c r="E69" s="6">
        <f t="shared" ref="E69:E71" si="75">J69+DK69+DU69+DZ69+GC69</f>
        <v>0</v>
      </c>
      <c r="F69" s="6">
        <f t="shared" ref="F69:F71" si="76">K69+DL69+DV69+EA69+GD69</f>
        <v>3048</v>
      </c>
      <c r="G69" s="96">
        <f t="shared" ref="G69:G71" si="77">L69+DM69+DW69+EB69+GE69</f>
        <v>3048</v>
      </c>
      <c r="H69" s="52">
        <f t="shared" ref="H69:H71" si="78">I69+J69+K69+L69</f>
        <v>7620</v>
      </c>
      <c r="I69" s="6">
        <f t="shared" ref="I69:I71" si="79">S69+AC69+AM69+AW69+BG69+BL69</f>
        <v>1524</v>
      </c>
      <c r="J69" s="6">
        <f t="shared" ref="J69:J71" si="80">T69+AD69+AN69+AX69+BH69+BM69</f>
        <v>0</v>
      </c>
      <c r="K69" s="6">
        <f t="shared" ref="K69:K71" si="81">U69+AE69+AO69+AY69+BI69+BN69</f>
        <v>3048</v>
      </c>
      <c r="L69" s="3">
        <f t="shared" ref="L69:L71" si="82">V69+AF69+AP69+AZ69+BJ69+BO69</f>
        <v>3048</v>
      </c>
      <c r="M69" s="81"/>
      <c r="N69" s="6"/>
      <c r="O69" s="6"/>
      <c r="P69" s="6"/>
      <c r="Q69" s="6"/>
      <c r="R69" s="6"/>
      <c r="S69" s="6"/>
      <c r="T69" s="6"/>
      <c r="U69" s="6"/>
      <c r="V69" s="3"/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>
        <v>15</v>
      </c>
      <c r="BB69" s="6">
        <v>3</v>
      </c>
      <c r="BC69" s="6">
        <v>0</v>
      </c>
      <c r="BD69" s="6">
        <v>6</v>
      </c>
      <c r="BE69" s="6">
        <v>6</v>
      </c>
      <c r="BF69" s="6">
        <v>7620</v>
      </c>
      <c r="BG69" s="6">
        <v>1524</v>
      </c>
      <c r="BH69" s="6">
        <v>0</v>
      </c>
      <c r="BI69" s="6">
        <v>3048</v>
      </c>
      <c r="BJ69" s="96">
        <v>3048</v>
      </c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ht="31.5" x14ac:dyDescent="0.25">
      <c r="A70" s="208"/>
      <c r="B70" s="28" t="s">
        <v>93</v>
      </c>
      <c r="C70" s="52">
        <f t="shared" si="73"/>
        <v>10671</v>
      </c>
      <c r="D70" s="52">
        <f t="shared" si="74"/>
        <v>508</v>
      </c>
      <c r="E70" s="6">
        <f t="shared" si="75"/>
        <v>508</v>
      </c>
      <c r="F70" s="6">
        <f t="shared" si="76"/>
        <v>4572</v>
      </c>
      <c r="G70" s="96">
        <f t="shared" si="77"/>
        <v>5083</v>
      </c>
      <c r="H70" s="52">
        <f t="shared" si="78"/>
        <v>10671</v>
      </c>
      <c r="I70" s="6">
        <f t="shared" si="79"/>
        <v>508</v>
      </c>
      <c r="J70" s="6">
        <f t="shared" si="80"/>
        <v>508</v>
      </c>
      <c r="K70" s="6">
        <f t="shared" si="81"/>
        <v>4572</v>
      </c>
      <c r="L70" s="3">
        <f t="shared" si="82"/>
        <v>5083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21</v>
      </c>
      <c r="BB70" s="6">
        <v>1</v>
      </c>
      <c r="BC70" s="6">
        <v>1</v>
      </c>
      <c r="BD70" s="6">
        <v>9</v>
      </c>
      <c r="BE70" s="6">
        <v>10</v>
      </c>
      <c r="BF70" s="6">
        <v>10671</v>
      </c>
      <c r="BG70" s="6">
        <v>508</v>
      </c>
      <c r="BH70" s="6">
        <v>508</v>
      </c>
      <c r="BI70" s="6">
        <v>4572</v>
      </c>
      <c r="BJ70" s="96">
        <v>5083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ht="31.5" x14ac:dyDescent="0.25">
      <c r="A71" s="208"/>
      <c r="B71" s="131" t="s">
        <v>85</v>
      </c>
      <c r="C71" s="52">
        <f t="shared" si="73"/>
        <v>62402</v>
      </c>
      <c r="D71" s="52">
        <f t="shared" si="74"/>
        <v>9372</v>
      </c>
      <c r="E71" s="6">
        <f t="shared" si="75"/>
        <v>4581</v>
      </c>
      <c r="F71" s="6">
        <f t="shared" si="76"/>
        <v>23851</v>
      </c>
      <c r="G71" s="96">
        <f t="shared" si="77"/>
        <v>24598</v>
      </c>
      <c r="H71" s="52">
        <f t="shared" si="78"/>
        <v>62402</v>
      </c>
      <c r="I71" s="6">
        <f t="shared" si="79"/>
        <v>9372</v>
      </c>
      <c r="J71" s="6">
        <f t="shared" si="80"/>
        <v>4581</v>
      </c>
      <c r="K71" s="6">
        <f t="shared" si="81"/>
        <v>23851</v>
      </c>
      <c r="L71" s="3">
        <f t="shared" si="82"/>
        <v>24598</v>
      </c>
      <c r="M71" s="81"/>
      <c r="N71" s="6"/>
      <c r="O71" s="6"/>
      <c r="P71" s="6"/>
      <c r="Q71" s="6"/>
      <c r="R71" s="6"/>
      <c r="S71" s="6"/>
      <c r="T71" s="6"/>
      <c r="U71" s="6"/>
      <c r="V71" s="3"/>
      <c r="W71" s="52"/>
      <c r="X71" s="6"/>
      <c r="Y71" s="6"/>
      <c r="Z71" s="6"/>
      <c r="AA71" s="6"/>
      <c r="AB71" s="6"/>
      <c r="AC71" s="6"/>
      <c r="AD71" s="6"/>
      <c r="AE71" s="6"/>
      <c r="AF71" s="3"/>
      <c r="AG71" s="52"/>
      <c r="AH71" s="6"/>
      <c r="AI71" s="6"/>
      <c r="AJ71" s="6"/>
      <c r="AK71" s="6"/>
      <c r="AL71" s="6"/>
      <c r="AM71" s="6"/>
      <c r="AN71" s="6"/>
      <c r="AO71" s="6"/>
      <c r="AP71" s="3"/>
      <c r="AQ71" s="52"/>
      <c r="AR71" s="6"/>
      <c r="AS71" s="6"/>
      <c r="AT71" s="6"/>
      <c r="AU71" s="6"/>
      <c r="AV71" s="6"/>
      <c r="AW71" s="6"/>
      <c r="AX71" s="6"/>
      <c r="AY71" s="6"/>
      <c r="AZ71" s="3"/>
      <c r="BA71" s="81">
        <v>84</v>
      </c>
      <c r="BB71" s="6">
        <v>13</v>
      </c>
      <c r="BC71" s="6">
        <v>6</v>
      </c>
      <c r="BD71" s="6">
        <v>32</v>
      </c>
      <c r="BE71" s="6">
        <v>33</v>
      </c>
      <c r="BF71" s="6">
        <v>62402</v>
      </c>
      <c r="BG71" s="6">
        <v>9372</v>
      </c>
      <c r="BH71" s="6">
        <v>4581</v>
      </c>
      <c r="BI71" s="6">
        <v>23851</v>
      </c>
      <c r="BJ71" s="96">
        <v>24598</v>
      </c>
      <c r="BK71" s="52"/>
      <c r="BL71" s="8"/>
      <c r="BM71" s="8"/>
      <c r="BN71" s="8"/>
      <c r="BO71" s="50"/>
      <c r="BP71" s="81"/>
      <c r="BQ71" s="6"/>
      <c r="BR71" s="6"/>
      <c r="BS71" s="6"/>
      <c r="BT71" s="6"/>
      <c r="BU71" s="6"/>
      <c r="BV71" s="6"/>
      <c r="BW71" s="6"/>
      <c r="BX71" s="6"/>
      <c r="BY71" s="96"/>
      <c r="BZ71" s="52"/>
      <c r="CA71" s="6"/>
      <c r="CB71" s="6"/>
      <c r="CC71" s="6"/>
      <c r="CD71" s="6"/>
      <c r="CE71" s="6"/>
      <c r="CF71" s="6"/>
      <c r="CG71" s="6"/>
      <c r="CH71" s="6"/>
      <c r="CI71" s="3"/>
      <c r="CJ71" s="81"/>
      <c r="CK71" s="6"/>
      <c r="CL71" s="6"/>
      <c r="CM71" s="6"/>
      <c r="CN71" s="6"/>
      <c r="CO71" s="6"/>
      <c r="CP71" s="6"/>
      <c r="CQ71" s="6"/>
      <c r="CR71" s="6"/>
      <c r="CS71" s="96"/>
      <c r="CT71" s="52"/>
      <c r="CU71" s="6"/>
      <c r="CV71" s="6"/>
      <c r="CW71" s="6"/>
      <c r="CX71" s="6"/>
      <c r="CY71" s="6"/>
      <c r="CZ71" s="6"/>
      <c r="DA71" s="6"/>
      <c r="DB71" s="6"/>
      <c r="DC71" s="3"/>
      <c r="DD71" s="81"/>
      <c r="DE71" s="6"/>
      <c r="DF71" s="6"/>
      <c r="DG71" s="6"/>
      <c r="DH71" s="6"/>
      <c r="DI71" s="6"/>
      <c r="DJ71" s="6"/>
      <c r="DK71" s="6"/>
      <c r="DL71" s="6"/>
      <c r="DM71" s="3"/>
      <c r="DN71" s="52"/>
      <c r="DO71" s="6"/>
      <c r="DP71" s="6"/>
      <c r="DQ71" s="6"/>
      <c r="DR71" s="6"/>
      <c r="DS71" s="6"/>
      <c r="DT71" s="6"/>
      <c r="DU71" s="6"/>
      <c r="DV71" s="6"/>
      <c r="DW71" s="96"/>
      <c r="DX71" s="52"/>
      <c r="DY71" s="6"/>
      <c r="DZ71" s="6"/>
      <c r="EA71" s="6"/>
      <c r="EB71" s="3"/>
      <c r="EC71" s="81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2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1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6"/>
      <c r="FV71" s="52"/>
      <c r="FW71" s="8"/>
      <c r="FX71" s="8"/>
      <c r="FY71" s="8"/>
      <c r="FZ71" s="8"/>
      <c r="GA71" s="6"/>
      <c r="GB71" s="8"/>
      <c r="GC71" s="8"/>
      <c r="GD71" s="8"/>
      <c r="GE71" s="50"/>
    </row>
    <row r="72" spans="1:187" s="1" customFormat="1" ht="16.5" thickBot="1" x14ac:dyDescent="0.3">
      <c r="A72" s="208"/>
      <c r="B72" s="34" t="s">
        <v>63</v>
      </c>
      <c r="C72" s="66">
        <f t="shared" si="7"/>
        <v>26531</v>
      </c>
      <c r="D72" s="66">
        <f t="shared" si="43"/>
        <v>2468</v>
      </c>
      <c r="E72" s="47">
        <f t="shared" si="44"/>
        <v>4935</v>
      </c>
      <c r="F72" s="47">
        <f t="shared" si="45"/>
        <v>9564</v>
      </c>
      <c r="G72" s="100">
        <f t="shared" si="46"/>
        <v>9564</v>
      </c>
      <c r="H72" s="66">
        <f t="shared" si="8"/>
        <v>26531</v>
      </c>
      <c r="I72" s="47">
        <f t="shared" si="9"/>
        <v>2468</v>
      </c>
      <c r="J72" s="47">
        <f t="shared" si="10"/>
        <v>4935</v>
      </c>
      <c r="K72" s="47">
        <f t="shared" si="11"/>
        <v>9564</v>
      </c>
      <c r="L72" s="7">
        <f t="shared" si="12"/>
        <v>9564</v>
      </c>
      <c r="M72" s="82">
        <v>38</v>
      </c>
      <c r="N72" s="47">
        <v>6</v>
      </c>
      <c r="O72" s="47">
        <v>12</v>
      </c>
      <c r="P72" s="47">
        <v>10</v>
      </c>
      <c r="Q72" s="47">
        <v>10</v>
      </c>
      <c r="R72" s="47">
        <v>26531</v>
      </c>
      <c r="S72" s="47">
        <v>2468</v>
      </c>
      <c r="T72" s="47">
        <v>4935</v>
      </c>
      <c r="U72" s="47">
        <v>9564</v>
      </c>
      <c r="V72" s="7">
        <v>9564</v>
      </c>
      <c r="W72" s="66"/>
      <c r="X72" s="47"/>
      <c r="Y72" s="47"/>
      <c r="Z72" s="47"/>
      <c r="AA72" s="47"/>
      <c r="AB72" s="47"/>
      <c r="AC72" s="47"/>
      <c r="AD72" s="47"/>
      <c r="AE72" s="47"/>
      <c r="AF72" s="7"/>
      <c r="AG72" s="66"/>
      <c r="AH72" s="47"/>
      <c r="AI72" s="47"/>
      <c r="AJ72" s="47"/>
      <c r="AK72" s="47"/>
      <c r="AL72" s="47"/>
      <c r="AM72" s="47"/>
      <c r="AN72" s="47"/>
      <c r="AO72" s="47"/>
      <c r="AP72" s="7"/>
      <c r="AQ72" s="66"/>
      <c r="AR72" s="47"/>
      <c r="AS72" s="47"/>
      <c r="AT72" s="47"/>
      <c r="AU72" s="47"/>
      <c r="AV72" s="47"/>
      <c r="AW72" s="47"/>
      <c r="AX72" s="47"/>
      <c r="AY72" s="47"/>
      <c r="AZ72" s="7"/>
      <c r="BA72" s="82"/>
      <c r="BB72" s="47"/>
      <c r="BC72" s="47"/>
      <c r="BD72" s="47"/>
      <c r="BE72" s="47"/>
      <c r="BF72" s="47"/>
      <c r="BG72" s="47"/>
      <c r="BH72" s="47"/>
      <c r="BI72" s="47"/>
      <c r="BJ72" s="100"/>
      <c r="BK72" s="66"/>
      <c r="BL72" s="9"/>
      <c r="BM72" s="9"/>
      <c r="BN72" s="9"/>
      <c r="BO72" s="67"/>
      <c r="BP72" s="82"/>
      <c r="BQ72" s="47"/>
      <c r="BR72" s="47"/>
      <c r="BS72" s="47"/>
      <c r="BT72" s="47"/>
      <c r="BU72" s="47"/>
      <c r="BV72" s="47"/>
      <c r="BW72" s="47"/>
      <c r="BX72" s="47"/>
      <c r="BY72" s="100"/>
      <c r="BZ72" s="66"/>
      <c r="CA72" s="47"/>
      <c r="CB72" s="47"/>
      <c r="CC72" s="47"/>
      <c r="CD72" s="47"/>
      <c r="CE72" s="47"/>
      <c r="CF72" s="47"/>
      <c r="CG72" s="47"/>
      <c r="CH72" s="47"/>
      <c r="CI72" s="7"/>
      <c r="CJ72" s="82"/>
      <c r="CK72" s="47"/>
      <c r="CL72" s="47"/>
      <c r="CM72" s="47"/>
      <c r="CN72" s="47"/>
      <c r="CO72" s="47"/>
      <c r="CP72" s="47"/>
      <c r="CQ72" s="47"/>
      <c r="CR72" s="47"/>
      <c r="CS72" s="100"/>
      <c r="CT72" s="66"/>
      <c r="CU72" s="47"/>
      <c r="CV72" s="47"/>
      <c r="CW72" s="47"/>
      <c r="CX72" s="47"/>
      <c r="CY72" s="47"/>
      <c r="CZ72" s="47"/>
      <c r="DA72" s="47"/>
      <c r="DB72" s="47"/>
      <c r="DC72" s="7"/>
      <c r="DD72" s="82"/>
      <c r="DE72" s="47"/>
      <c r="DF72" s="47"/>
      <c r="DG72" s="47"/>
      <c r="DH72" s="47"/>
      <c r="DI72" s="47"/>
      <c r="DJ72" s="47"/>
      <c r="DK72" s="47"/>
      <c r="DL72" s="47"/>
      <c r="DM72" s="7"/>
      <c r="DN72" s="66"/>
      <c r="DO72" s="47"/>
      <c r="DP72" s="47"/>
      <c r="DQ72" s="47"/>
      <c r="DR72" s="47"/>
      <c r="DS72" s="47"/>
      <c r="DT72" s="47"/>
      <c r="DU72" s="47"/>
      <c r="DV72" s="47"/>
      <c r="DW72" s="100"/>
      <c r="DX72" s="66"/>
      <c r="DY72" s="47"/>
      <c r="DZ72" s="47"/>
      <c r="EA72" s="47"/>
      <c r="EB72" s="7"/>
      <c r="EC72" s="82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7"/>
      <c r="ER72" s="66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7"/>
      <c r="FG72" s="82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100"/>
      <c r="FV72" s="66"/>
      <c r="FW72" s="9"/>
      <c r="FX72" s="9"/>
      <c r="FY72" s="9"/>
      <c r="FZ72" s="9"/>
      <c r="GA72" s="47"/>
      <c r="GB72" s="9"/>
      <c r="GC72" s="9"/>
      <c r="GD72" s="9"/>
      <c r="GE72" s="67"/>
    </row>
    <row r="73" spans="1:187" s="1" customFormat="1" ht="16.5" thickBot="1" x14ac:dyDescent="0.3">
      <c r="A73" s="15">
        <v>11</v>
      </c>
      <c r="B73" s="33" t="s">
        <v>15</v>
      </c>
      <c r="C73" s="44">
        <f t="shared" si="7"/>
        <v>1533799</v>
      </c>
      <c r="D73" s="44">
        <f t="shared" si="43"/>
        <v>388403</v>
      </c>
      <c r="E73" s="17">
        <f t="shared" si="44"/>
        <v>419891</v>
      </c>
      <c r="F73" s="17">
        <f t="shared" si="45"/>
        <v>316435</v>
      </c>
      <c r="G73" s="101">
        <f t="shared" si="46"/>
        <v>409070</v>
      </c>
      <c r="H73" s="44">
        <f t="shared" si="8"/>
        <v>0</v>
      </c>
      <c r="I73" s="17">
        <f t="shared" si="9"/>
        <v>0</v>
      </c>
      <c r="J73" s="17">
        <f t="shared" si="10"/>
        <v>0</v>
      </c>
      <c r="K73" s="17">
        <f t="shared" si="11"/>
        <v>0</v>
      </c>
      <c r="L73" s="4">
        <f t="shared" si="12"/>
        <v>0</v>
      </c>
      <c r="M73" s="83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4">
        <v>0</v>
      </c>
      <c r="W73" s="44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4">
        <v>0</v>
      </c>
      <c r="AG73" s="44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4">
        <v>0</v>
      </c>
      <c r="AQ73" s="44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4">
        <v>0</v>
      </c>
      <c r="BA73" s="83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01">
        <v>0</v>
      </c>
      <c r="BK73" s="44"/>
      <c r="BL73" s="16"/>
      <c r="BM73" s="16"/>
      <c r="BN73" s="16"/>
      <c r="BO73" s="68"/>
      <c r="BP73" s="83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01">
        <v>0</v>
      </c>
      <c r="BZ73" s="44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4">
        <v>0</v>
      </c>
      <c r="CJ73" s="83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7">
        <v>0</v>
      </c>
      <c r="CR73" s="17">
        <v>0</v>
      </c>
      <c r="CS73" s="101">
        <v>0</v>
      </c>
      <c r="CT73" s="44">
        <v>0</v>
      </c>
      <c r="CU73" s="17">
        <v>0</v>
      </c>
      <c r="CV73" s="17">
        <v>0</v>
      </c>
      <c r="CW73" s="17">
        <v>0</v>
      </c>
      <c r="CX73" s="17">
        <v>0</v>
      </c>
      <c r="CY73" s="17">
        <v>0</v>
      </c>
      <c r="CZ73" s="17">
        <v>0</v>
      </c>
      <c r="DA73" s="17">
        <v>0</v>
      </c>
      <c r="DB73" s="17">
        <v>0</v>
      </c>
      <c r="DC73" s="4">
        <v>0</v>
      </c>
      <c r="DD73" s="83">
        <v>20</v>
      </c>
      <c r="DE73" s="17">
        <v>6</v>
      </c>
      <c r="DF73" s="17">
        <v>7</v>
      </c>
      <c r="DG73" s="17">
        <v>3</v>
      </c>
      <c r="DH73" s="17">
        <v>4</v>
      </c>
      <c r="DI73" s="17">
        <v>1533799</v>
      </c>
      <c r="DJ73" s="17">
        <v>388403</v>
      </c>
      <c r="DK73" s="17">
        <v>419891</v>
      </c>
      <c r="DL73" s="17">
        <v>316435</v>
      </c>
      <c r="DM73" s="4">
        <v>409070</v>
      </c>
      <c r="DN73" s="44">
        <v>0</v>
      </c>
      <c r="DO73" s="17">
        <v>0</v>
      </c>
      <c r="DP73" s="17">
        <v>0</v>
      </c>
      <c r="DQ73" s="17">
        <v>0</v>
      </c>
      <c r="DR73" s="17">
        <v>0</v>
      </c>
      <c r="DS73" s="17">
        <v>0</v>
      </c>
      <c r="DT73" s="17">
        <v>0</v>
      </c>
      <c r="DU73" s="17">
        <v>0</v>
      </c>
      <c r="DV73" s="17">
        <v>0</v>
      </c>
      <c r="DW73" s="101">
        <v>0</v>
      </c>
      <c r="DX73" s="44"/>
      <c r="DY73" s="17"/>
      <c r="DZ73" s="17"/>
      <c r="EA73" s="17"/>
      <c r="EB73" s="4"/>
      <c r="EC73" s="83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4"/>
      <c r="ER73" s="44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  <c r="FF73" s="4"/>
      <c r="FG73" s="83">
        <f t="shared" si="69"/>
        <v>0</v>
      </c>
      <c r="FH73" s="17"/>
      <c r="FI73" s="17"/>
      <c r="FJ73" s="17"/>
      <c r="FK73" s="17"/>
      <c r="FL73" s="17">
        <f t="shared" si="70"/>
        <v>0</v>
      </c>
      <c r="FM73" s="17"/>
      <c r="FN73" s="17"/>
      <c r="FO73" s="17"/>
      <c r="FP73" s="17"/>
      <c r="FQ73" s="17">
        <f t="shared" si="71"/>
        <v>0</v>
      </c>
      <c r="FR73" s="17"/>
      <c r="FS73" s="17"/>
      <c r="FT73" s="17"/>
      <c r="FU73" s="101"/>
      <c r="FV73" s="44">
        <v>0</v>
      </c>
      <c r="FW73" s="16">
        <v>0</v>
      </c>
      <c r="FX73" s="16">
        <v>0</v>
      </c>
      <c r="FY73" s="16">
        <v>0</v>
      </c>
      <c r="FZ73" s="16">
        <v>0</v>
      </c>
      <c r="GA73" s="17">
        <v>0</v>
      </c>
      <c r="GB73" s="16">
        <v>0</v>
      </c>
      <c r="GC73" s="16">
        <v>0</v>
      </c>
      <c r="GD73" s="16">
        <v>0</v>
      </c>
      <c r="GE73" s="68">
        <v>0</v>
      </c>
    </row>
    <row r="74" spans="1:187" s="1" customFormat="1" x14ac:dyDescent="0.25">
      <c r="A74" s="201">
        <v>12</v>
      </c>
      <c r="B74" s="25" t="s">
        <v>16</v>
      </c>
      <c r="C74" s="64">
        <f t="shared" si="7"/>
        <v>2403788</v>
      </c>
      <c r="D74" s="64">
        <f t="shared" si="43"/>
        <v>332286</v>
      </c>
      <c r="E74" s="14">
        <f t="shared" si="44"/>
        <v>648938</v>
      </c>
      <c r="F74" s="14">
        <f t="shared" si="45"/>
        <v>788067</v>
      </c>
      <c r="G74" s="95">
        <f t="shared" si="46"/>
        <v>634497</v>
      </c>
      <c r="H74" s="64">
        <f t="shared" si="8"/>
        <v>1438942</v>
      </c>
      <c r="I74" s="14">
        <f t="shared" si="9"/>
        <v>249403</v>
      </c>
      <c r="J74" s="14">
        <f t="shared" si="10"/>
        <v>380564</v>
      </c>
      <c r="K74" s="14">
        <f t="shared" si="11"/>
        <v>399360</v>
      </c>
      <c r="L74" s="2">
        <f t="shared" si="12"/>
        <v>409615</v>
      </c>
      <c r="M74" s="80">
        <v>1149</v>
      </c>
      <c r="N74" s="49">
        <v>316</v>
      </c>
      <c r="O74" s="49">
        <v>181</v>
      </c>
      <c r="P74" s="49">
        <v>295</v>
      </c>
      <c r="Q74" s="49">
        <v>357</v>
      </c>
      <c r="R74" s="49">
        <v>824645</v>
      </c>
      <c r="S74" s="49">
        <v>83510</v>
      </c>
      <c r="T74" s="49">
        <v>252360</v>
      </c>
      <c r="U74" s="49">
        <v>228401</v>
      </c>
      <c r="V74" s="24">
        <v>260374</v>
      </c>
      <c r="W74" s="55">
        <v>11</v>
      </c>
      <c r="X74" s="49">
        <v>6</v>
      </c>
      <c r="Y74" s="49">
        <v>0</v>
      </c>
      <c r="Z74" s="49">
        <v>1</v>
      </c>
      <c r="AA74" s="49">
        <v>4</v>
      </c>
      <c r="AB74" s="49">
        <v>12546</v>
      </c>
      <c r="AC74" s="49">
        <v>6746</v>
      </c>
      <c r="AD74" s="49">
        <v>0</v>
      </c>
      <c r="AE74" s="49">
        <v>1160</v>
      </c>
      <c r="AF74" s="24">
        <v>4640</v>
      </c>
      <c r="AG74" s="55">
        <v>6</v>
      </c>
      <c r="AH74" s="49">
        <v>6</v>
      </c>
      <c r="AI74" s="49">
        <v>0</v>
      </c>
      <c r="AJ74" s="49">
        <v>0</v>
      </c>
      <c r="AK74" s="49">
        <v>0</v>
      </c>
      <c r="AL74" s="49">
        <v>12240</v>
      </c>
      <c r="AM74" s="49">
        <v>12240</v>
      </c>
      <c r="AN74" s="49">
        <v>0</v>
      </c>
      <c r="AO74" s="49">
        <v>0</v>
      </c>
      <c r="AP74" s="24">
        <v>0</v>
      </c>
      <c r="AQ74" s="55">
        <v>34</v>
      </c>
      <c r="AR74" s="49">
        <v>12</v>
      </c>
      <c r="AS74" s="49">
        <v>7</v>
      </c>
      <c r="AT74" s="49">
        <v>7</v>
      </c>
      <c r="AU74" s="49">
        <v>8</v>
      </c>
      <c r="AV74" s="49">
        <v>31472</v>
      </c>
      <c r="AW74" s="49">
        <v>11099</v>
      </c>
      <c r="AX74" s="49">
        <v>6479</v>
      </c>
      <c r="AY74" s="49">
        <v>6947</v>
      </c>
      <c r="AZ74" s="24">
        <v>6947</v>
      </c>
      <c r="BA74" s="80">
        <v>271</v>
      </c>
      <c r="BB74" s="49">
        <v>114</v>
      </c>
      <c r="BC74" s="49">
        <v>47</v>
      </c>
      <c r="BD74" s="49">
        <v>55</v>
      </c>
      <c r="BE74" s="49">
        <v>55</v>
      </c>
      <c r="BF74" s="49">
        <v>373968</v>
      </c>
      <c r="BG74" s="49">
        <v>94269</v>
      </c>
      <c r="BH74" s="49">
        <v>82046</v>
      </c>
      <c r="BI74" s="49">
        <v>117300</v>
      </c>
      <c r="BJ74" s="99">
        <v>80353</v>
      </c>
      <c r="BK74" s="55">
        <f>BL74+BM74+BN74+BO74</f>
        <v>184071</v>
      </c>
      <c r="BL74" s="106">
        <f>BV74+CF74+CP74+CZ74</f>
        <v>41539</v>
      </c>
      <c r="BM74" s="106">
        <f t="shared" ref="BM74:BO74" si="83">BW74+CG74+CQ74+DA74</f>
        <v>39679</v>
      </c>
      <c r="BN74" s="106">
        <f t="shared" si="83"/>
        <v>45552</v>
      </c>
      <c r="BO74" s="107">
        <f t="shared" si="83"/>
        <v>57301</v>
      </c>
      <c r="BP74" s="80">
        <v>148</v>
      </c>
      <c r="BQ74" s="49">
        <v>21</v>
      </c>
      <c r="BR74" s="49">
        <v>8</v>
      </c>
      <c r="BS74" s="49">
        <v>79</v>
      </c>
      <c r="BT74" s="49">
        <v>40</v>
      </c>
      <c r="BU74" s="49">
        <f>SUM(BV74:BY74)</f>
        <v>141771</v>
      </c>
      <c r="BV74" s="49">
        <v>15001</v>
      </c>
      <c r="BW74" s="49">
        <v>35291</v>
      </c>
      <c r="BX74" s="49">
        <v>40515</v>
      </c>
      <c r="BY74" s="99">
        <v>50964</v>
      </c>
      <c r="BZ74" s="55">
        <v>0</v>
      </c>
      <c r="CA74" s="49">
        <v>0</v>
      </c>
      <c r="CB74" s="49">
        <v>0</v>
      </c>
      <c r="CC74" s="49">
        <v>0</v>
      </c>
      <c r="CD74" s="49">
        <v>0</v>
      </c>
      <c r="CE74" s="49">
        <v>0</v>
      </c>
      <c r="CF74" s="49">
        <v>0</v>
      </c>
      <c r="CG74" s="49">
        <v>0</v>
      </c>
      <c r="CH74" s="49">
        <v>0</v>
      </c>
      <c r="CI74" s="24">
        <v>0</v>
      </c>
      <c r="CJ74" s="80">
        <v>0</v>
      </c>
      <c r="CK74" s="49">
        <v>0</v>
      </c>
      <c r="CL74" s="49">
        <v>0</v>
      </c>
      <c r="CM74" s="49">
        <v>0</v>
      </c>
      <c r="CN74" s="49">
        <v>0</v>
      </c>
      <c r="CO74" s="49">
        <v>0</v>
      </c>
      <c r="CP74" s="49">
        <v>0</v>
      </c>
      <c r="CQ74" s="49">
        <v>0</v>
      </c>
      <c r="CR74" s="49">
        <v>0</v>
      </c>
      <c r="CS74" s="99">
        <v>0</v>
      </c>
      <c r="CT74" s="55">
        <v>64</v>
      </c>
      <c r="CU74" s="49">
        <v>14</v>
      </c>
      <c r="CV74" s="49">
        <v>3</v>
      </c>
      <c r="CW74" s="49">
        <v>30</v>
      </c>
      <c r="CX74" s="49">
        <v>17</v>
      </c>
      <c r="CY74" s="49">
        <f>SUM(CZ74:DC74)</f>
        <v>42300</v>
      </c>
      <c r="CZ74" s="49">
        <v>26538</v>
      </c>
      <c r="DA74" s="49">
        <v>4388</v>
      </c>
      <c r="DB74" s="49">
        <v>5037</v>
      </c>
      <c r="DC74" s="24">
        <v>6337</v>
      </c>
      <c r="DD74" s="80">
        <v>21</v>
      </c>
      <c r="DE74" s="49">
        <v>3</v>
      </c>
      <c r="DF74" s="49">
        <v>4</v>
      </c>
      <c r="DG74" s="49">
        <v>10</v>
      </c>
      <c r="DH74" s="49">
        <v>4</v>
      </c>
      <c r="DI74" s="49">
        <v>728807</v>
      </c>
      <c r="DJ74" s="49">
        <v>67112</v>
      </c>
      <c r="DK74" s="49">
        <v>234774</v>
      </c>
      <c r="DL74" s="49">
        <v>302897</v>
      </c>
      <c r="DM74" s="24">
        <v>124024</v>
      </c>
      <c r="DN74" s="55">
        <v>15</v>
      </c>
      <c r="DO74" s="49">
        <v>1</v>
      </c>
      <c r="DP74" s="49">
        <v>2</v>
      </c>
      <c r="DQ74" s="49">
        <v>5</v>
      </c>
      <c r="DR74" s="49">
        <v>7</v>
      </c>
      <c r="DS74" s="49">
        <v>218551</v>
      </c>
      <c r="DT74" s="49">
        <v>13553</v>
      </c>
      <c r="DU74" s="49">
        <v>32159</v>
      </c>
      <c r="DV74" s="49">
        <v>75597</v>
      </c>
      <c r="DW74" s="99">
        <v>97242</v>
      </c>
      <c r="DX74" s="64">
        <f>DY74+DZ74+EB74+EA74</f>
        <v>17488</v>
      </c>
      <c r="DY74" s="14">
        <f>EN74+FC74+FR74</f>
        <v>2218</v>
      </c>
      <c r="DZ74" s="14">
        <f>EO74+FD74+FS74</f>
        <v>1441</v>
      </c>
      <c r="EA74" s="14">
        <f>EP74+FE74+FT74</f>
        <v>10213</v>
      </c>
      <c r="EB74" s="2">
        <f>EQ74+FF74+FU74</f>
        <v>3616</v>
      </c>
      <c r="EC74" s="80">
        <v>21</v>
      </c>
      <c r="ED74" s="49">
        <v>4</v>
      </c>
      <c r="EE74" s="49">
        <v>2</v>
      </c>
      <c r="EF74" s="49">
        <v>11</v>
      </c>
      <c r="EG74" s="49">
        <v>4</v>
      </c>
      <c r="EH74" s="49">
        <v>68</v>
      </c>
      <c r="EI74" s="49">
        <v>10</v>
      </c>
      <c r="EJ74" s="49">
        <v>7</v>
      </c>
      <c r="EK74" s="49">
        <v>37</v>
      </c>
      <c r="EL74" s="49">
        <v>14</v>
      </c>
      <c r="EM74" s="49">
        <v>17488</v>
      </c>
      <c r="EN74" s="49">
        <v>2218</v>
      </c>
      <c r="EO74" s="49">
        <v>1441</v>
      </c>
      <c r="EP74" s="49">
        <v>10213</v>
      </c>
      <c r="EQ74" s="24">
        <v>3616</v>
      </c>
      <c r="ER74" s="55">
        <v>0</v>
      </c>
      <c r="ES74" s="49">
        <v>0</v>
      </c>
      <c r="ET74" s="49">
        <v>0</v>
      </c>
      <c r="EU74" s="49">
        <v>0</v>
      </c>
      <c r="EV74" s="49">
        <v>0</v>
      </c>
      <c r="EW74" s="49">
        <v>0</v>
      </c>
      <c r="EX74" s="49">
        <v>0</v>
      </c>
      <c r="EY74" s="49">
        <v>0</v>
      </c>
      <c r="EZ74" s="49">
        <v>0</v>
      </c>
      <c r="FA74" s="49">
        <v>0</v>
      </c>
      <c r="FB74" s="49">
        <v>0</v>
      </c>
      <c r="FC74" s="49">
        <v>0</v>
      </c>
      <c r="FD74" s="49">
        <v>0</v>
      </c>
      <c r="FE74" s="49">
        <v>0</v>
      </c>
      <c r="FF74" s="24">
        <v>0</v>
      </c>
      <c r="FG74" s="80">
        <f t="shared" si="69"/>
        <v>0</v>
      </c>
      <c r="FH74" s="49"/>
      <c r="FI74" s="49"/>
      <c r="FJ74" s="49"/>
      <c r="FK74" s="49"/>
      <c r="FL74" s="49">
        <f t="shared" si="70"/>
        <v>0</v>
      </c>
      <c r="FM74" s="49"/>
      <c r="FN74" s="49"/>
      <c r="FO74" s="49"/>
      <c r="FP74" s="49"/>
      <c r="FQ74" s="49">
        <f t="shared" si="71"/>
        <v>0</v>
      </c>
      <c r="FR74" s="49"/>
      <c r="FS74" s="49"/>
      <c r="FT74" s="49"/>
      <c r="FU74" s="99"/>
      <c r="FV74" s="55">
        <v>0</v>
      </c>
      <c r="FW74" s="23">
        <v>0</v>
      </c>
      <c r="FX74" s="23">
        <v>0</v>
      </c>
      <c r="FY74" s="23">
        <v>0</v>
      </c>
      <c r="FZ74" s="23">
        <v>0</v>
      </c>
      <c r="GA74" s="49">
        <v>0</v>
      </c>
      <c r="GB74" s="23">
        <v>0</v>
      </c>
      <c r="GC74" s="23">
        <v>0</v>
      </c>
      <c r="GD74" s="23">
        <v>0</v>
      </c>
      <c r="GE74" s="39">
        <v>0</v>
      </c>
    </row>
    <row r="75" spans="1:187" s="1" customFormat="1" x14ac:dyDescent="0.25">
      <c r="A75" s="207"/>
      <c r="B75" s="27" t="s">
        <v>357</v>
      </c>
      <c r="C75" s="88">
        <f t="shared" si="7"/>
        <v>64404</v>
      </c>
      <c r="D75" s="52">
        <f t="shared" si="43"/>
        <v>0</v>
      </c>
      <c r="E75" s="191">
        <f t="shared" si="44"/>
        <v>4633</v>
      </c>
      <c r="F75" s="191">
        <f t="shared" si="45"/>
        <v>29885</v>
      </c>
      <c r="G75" s="194">
        <f t="shared" si="46"/>
        <v>29886</v>
      </c>
      <c r="H75" s="52">
        <f t="shared" si="8"/>
        <v>64404</v>
      </c>
      <c r="I75" s="191">
        <f t="shared" si="9"/>
        <v>0</v>
      </c>
      <c r="J75" s="191">
        <f t="shared" si="10"/>
        <v>4633</v>
      </c>
      <c r="K75" s="191">
        <f t="shared" si="11"/>
        <v>29885</v>
      </c>
      <c r="L75" s="3">
        <f t="shared" si="12"/>
        <v>29886</v>
      </c>
      <c r="M75" s="81"/>
      <c r="N75" s="191"/>
      <c r="O75" s="191"/>
      <c r="P75" s="191"/>
      <c r="Q75" s="191"/>
      <c r="R75" s="191"/>
      <c r="S75" s="191"/>
      <c r="T75" s="191"/>
      <c r="U75" s="191"/>
      <c r="V75" s="3"/>
      <c r="W75" s="52"/>
      <c r="X75" s="191"/>
      <c r="Y75" s="191"/>
      <c r="Z75" s="191"/>
      <c r="AA75" s="191"/>
      <c r="AB75" s="191"/>
      <c r="AC75" s="191"/>
      <c r="AD75" s="191"/>
      <c r="AE75" s="191"/>
      <c r="AF75" s="3"/>
      <c r="AG75" s="52"/>
      <c r="AH75" s="191"/>
      <c r="AI75" s="191"/>
      <c r="AJ75" s="191"/>
      <c r="AK75" s="191"/>
      <c r="AL75" s="191"/>
      <c r="AM75" s="191"/>
      <c r="AN75" s="191"/>
      <c r="AO75" s="191"/>
      <c r="AP75" s="3"/>
      <c r="AQ75" s="52"/>
      <c r="AR75" s="191"/>
      <c r="AS75" s="191"/>
      <c r="AT75" s="191"/>
      <c r="AU75" s="191"/>
      <c r="AV75" s="191"/>
      <c r="AW75" s="191"/>
      <c r="AX75" s="191"/>
      <c r="AY75" s="191"/>
      <c r="AZ75" s="3"/>
      <c r="BA75" s="81">
        <v>664</v>
      </c>
      <c r="BB75" s="191">
        <v>0</v>
      </c>
      <c r="BC75" s="191">
        <v>66</v>
      </c>
      <c r="BD75" s="191">
        <v>299</v>
      </c>
      <c r="BE75" s="191">
        <v>299</v>
      </c>
      <c r="BF75" s="191">
        <v>64404</v>
      </c>
      <c r="BG75" s="191">
        <v>0</v>
      </c>
      <c r="BH75" s="191">
        <v>4633</v>
      </c>
      <c r="BI75" s="191">
        <v>29885</v>
      </c>
      <c r="BJ75" s="194">
        <v>29886</v>
      </c>
      <c r="BK75" s="52"/>
      <c r="BL75" s="8"/>
      <c r="BM75" s="8"/>
      <c r="BN75" s="8"/>
      <c r="BO75" s="50"/>
      <c r="BP75" s="81"/>
      <c r="BQ75" s="191"/>
      <c r="BR75" s="191"/>
      <c r="BS75" s="191"/>
      <c r="BT75" s="191"/>
      <c r="BU75" s="191"/>
      <c r="BV75" s="191"/>
      <c r="BW75" s="191"/>
      <c r="BX75" s="191"/>
      <c r="BY75" s="194"/>
      <c r="BZ75" s="52"/>
      <c r="CA75" s="191"/>
      <c r="CB75" s="191"/>
      <c r="CC75" s="191"/>
      <c r="CD75" s="191"/>
      <c r="CE75" s="191"/>
      <c r="CF75" s="191"/>
      <c r="CG75" s="191"/>
      <c r="CH75" s="191"/>
      <c r="CI75" s="3"/>
      <c r="CJ75" s="81"/>
      <c r="CK75" s="191"/>
      <c r="CL75" s="191"/>
      <c r="CM75" s="191"/>
      <c r="CN75" s="191"/>
      <c r="CO75" s="191"/>
      <c r="CP75" s="191"/>
      <c r="CQ75" s="191"/>
      <c r="CR75" s="191"/>
      <c r="CS75" s="194"/>
      <c r="CT75" s="52"/>
      <c r="CU75" s="191"/>
      <c r="CV75" s="191"/>
      <c r="CW75" s="191"/>
      <c r="CX75" s="191"/>
      <c r="CY75" s="191"/>
      <c r="CZ75" s="191"/>
      <c r="DA75" s="191"/>
      <c r="DB75" s="191"/>
      <c r="DC75" s="3"/>
      <c r="DD75" s="81"/>
      <c r="DE75" s="191"/>
      <c r="DF75" s="191"/>
      <c r="DG75" s="191"/>
      <c r="DH75" s="191"/>
      <c r="DI75" s="191"/>
      <c r="DJ75" s="191"/>
      <c r="DK75" s="191"/>
      <c r="DL75" s="191"/>
      <c r="DM75" s="3"/>
      <c r="DN75" s="52"/>
      <c r="DO75" s="191"/>
      <c r="DP75" s="191"/>
      <c r="DQ75" s="191"/>
      <c r="DR75" s="191"/>
      <c r="DS75" s="191"/>
      <c r="DT75" s="191"/>
      <c r="DU75" s="191"/>
      <c r="DV75" s="191"/>
      <c r="DW75" s="194"/>
      <c r="DX75" s="52"/>
      <c r="DY75" s="191"/>
      <c r="DZ75" s="191"/>
      <c r="EA75" s="191"/>
      <c r="EB75" s="3"/>
      <c r="EC75" s="81"/>
      <c r="ED75" s="191"/>
      <c r="EE75" s="191"/>
      <c r="EF75" s="191"/>
      <c r="EG75" s="191"/>
      <c r="EH75" s="191"/>
      <c r="EI75" s="191"/>
      <c r="EJ75" s="191"/>
      <c r="EK75" s="191"/>
      <c r="EL75" s="191"/>
      <c r="EM75" s="191"/>
      <c r="EN75" s="191"/>
      <c r="EO75" s="191"/>
      <c r="EP75" s="191"/>
      <c r="EQ75" s="3"/>
      <c r="ER75" s="52"/>
      <c r="ES75" s="191"/>
      <c r="ET75" s="191"/>
      <c r="EU75" s="191"/>
      <c r="EV75" s="191"/>
      <c r="EW75" s="191"/>
      <c r="EX75" s="191"/>
      <c r="EY75" s="191"/>
      <c r="EZ75" s="191"/>
      <c r="FA75" s="191"/>
      <c r="FB75" s="191"/>
      <c r="FC75" s="191"/>
      <c r="FD75" s="191"/>
      <c r="FE75" s="191"/>
      <c r="FF75" s="3"/>
      <c r="FG75" s="81"/>
      <c r="FH75" s="191"/>
      <c r="FI75" s="191"/>
      <c r="FJ75" s="191"/>
      <c r="FK75" s="191"/>
      <c r="FL75" s="191"/>
      <c r="FM75" s="191"/>
      <c r="FN75" s="191"/>
      <c r="FO75" s="191"/>
      <c r="FP75" s="191"/>
      <c r="FQ75" s="191"/>
      <c r="FR75" s="191"/>
      <c r="FS75" s="191"/>
      <c r="FT75" s="191"/>
      <c r="FU75" s="194"/>
      <c r="FV75" s="52"/>
      <c r="FW75" s="8"/>
      <c r="FX75" s="8"/>
      <c r="FY75" s="8"/>
      <c r="FZ75" s="8"/>
      <c r="GA75" s="191"/>
      <c r="GB75" s="8"/>
      <c r="GC75" s="8"/>
      <c r="GD75" s="8"/>
      <c r="GE75" s="50"/>
    </row>
    <row r="76" spans="1:187" s="1" customFormat="1" x14ac:dyDescent="0.25">
      <c r="A76" s="204"/>
      <c r="B76" s="27" t="s">
        <v>69</v>
      </c>
      <c r="C76" s="52">
        <f t="shared" si="7"/>
        <v>8189</v>
      </c>
      <c r="D76" s="52">
        <f t="shared" si="43"/>
        <v>1762</v>
      </c>
      <c r="E76" s="6">
        <f t="shared" si="44"/>
        <v>709</v>
      </c>
      <c r="F76" s="6">
        <f t="shared" si="45"/>
        <v>2932</v>
      </c>
      <c r="G76" s="96">
        <f t="shared" si="46"/>
        <v>2786</v>
      </c>
      <c r="H76" s="52">
        <f t="shared" si="8"/>
        <v>8189</v>
      </c>
      <c r="I76" s="6">
        <f t="shared" si="9"/>
        <v>1762</v>
      </c>
      <c r="J76" s="6">
        <f t="shared" si="10"/>
        <v>709</v>
      </c>
      <c r="K76" s="6">
        <f t="shared" si="11"/>
        <v>2932</v>
      </c>
      <c r="L76" s="3">
        <f t="shared" si="12"/>
        <v>2786</v>
      </c>
      <c r="M76" s="81">
        <v>111</v>
      </c>
      <c r="N76" s="6">
        <v>24</v>
      </c>
      <c r="O76" s="6">
        <v>10</v>
      </c>
      <c r="P76" s="6">
        <v>39</v>
      </c>
      <c r="Q76" s="6">
        <v>38</v>
      </c>
      <c r="R76" s="6">
        <v>8189</v>
      </c>
      <c r="S76" s="6">
        <v>1762</v>
      </c>
      <c r="T76" s="6">
        <v>709</v>
      </c>
      <c r="U76" s="6">
        <v>2932</v>
      </c>
      <c r="V76" s="3">
        <v>2786</v>
      </c>
      <c r="W76" s="52"/>
      <c r="X76" s="6"/>
      <c r="Y76" s="6"/>
      <c r="Z76" s="6"/>
      <c r="AA76" s="6"/>
      <c r="AB76" s="6"/>
      <c r="AC76" s="6"/>
      <c r="AD76" s="6"/>
      <c r="AE76" s="6"/>
      <c r="AF76" s="3"/>
      <c r="AG76" s="52"/>
      <c r="AH76" s="6"/>
      <c r="AI76" s="6"/>
      <c r="AJ76" s="6"/>
      <c r="AK76" s="6"/>
      <c r="AL76" s="6"/>
      <c r="AM76" s="6"/>
      <c r="AN76" s="6"/>
      <c r="AO76" s="6"/>
      <c r="AP76" s="3"/>
      <c r="AQ76" s="52"/>
      <c r="AR76" s="6"/>
      <c r="AS76" s="6"/>
      <c r="AT76" s="6"/>
      <c r="AU76" s="6"/>
      <c r="AV76" s="6"/>
      <c r="AW76" s="6"/>
      <c r="AX76" s="6"/>
      <c r="AY76" s="6"/>
      <c r="AZ76" s="3"/>
      <c r="BA76" s="81"/>
      <c r="BB76" s="6"/>
      <c r="BC76" s="6"/>
      <c r="BD76" s="6"/>
      <c r="BE76" s="6"/>
      <c r="BF76" s="6"/>
      <c r="BG76" s="6"/>
      <c r="BH76" s="6"/>
      <c r="BI76" s="6"/>
      <c r="BJ76" s="96"/>
      <c r="BK76" s="52"/>
      <c r="BL76" s="8"/>
      <c r="BM76" s="8"/>
      <c r="BN76" s="8"/>
      <c r="BO76" s="50"/>
      <c r="BP76" s="81"/>
      <c r="BQ76" s="6"/>
      <c r="BR76" s="6"/>
      <c r="BS76" s="6"/>
      <c r="BT76" s="6"/>
      <c r="BU76" s="6"/>
      <c r="BV76" s="6"/>
      <c r="BW76" s="6"/>
      <c r="BX76" s="6"/>
      <c r="BY76" s="96"/>
      <c r="BZ76" s="52"/>
      <c r="CA76" s="6"/>
      <c r="CB76" s="6"/>
      <c r="CC76" s="6"/>
      <c r="CD76" s="6"/>
      <c r="CE76" s="6"/>
      <c r="CF76" s="6"/>
      <c r="CG76" s="6"/>
      <c r="CH76" s="6"/>
      <c r="CI76" s="3"/>
      <c r="CJ76" s="81"/>
      <c r="CK76" s="6"/>
      <c r="CL76" s="6"/>
      <c r="CM76" s="6"/>
      <c r="CN76" s="6"/>
      <c r="CO76" s="6"/>
      <c r="CP76" s="6"/>
      <c r="CQ76" s="6"/>
      <c r="CR76" s="6"/>
      <c r="CS76" s="96"/>
      <c r="CT76" s="52"/>
      <c r="CU76" s="6"/>
      <c r="CV76" s="6"/>
      <c r="CW76" s="6"/>
      <c r="CX76" s="6"/>
      <c r="CY76" s="6"/>
      <c r="CZ76" s="6"/>
      <c r="DA76" s="6"/>
      <c r="DB76" s="6"/>
      <c r="DC76" s="3"/>
      <c r="DD76" s="81"/>
      <c r="DE76" s="6"/>
      <c r="DF76" s="6"/>
      <c r="DG76" s="6"/>
      <c r="DH76" s="6"/>
      <c r="DI76" s="6"/>
      <c r="DJ76" s="6"/>
      <c r="DK76" s="6"/>
      <c r="DL76" s="6"/>
      <c r="DM76" s="3"/>
      <c r="DN76" s="52"/>
      <c r="DO76" s="6"/>
      <c r="DP76" s="6"/>
      <c r="DQ76" s="6"/>
      <c r="DR76" s="6"/>
      <c r="DS76" s="6"/>
      <c r="DT76" s="6"/>
      <c r="DU76" s="6"/>
      <c r="DV76" s="6"/>
      <c r="DW76" s="96"/>
      <c r="DX76" s="52"/>
      <c r="DY76" s="6"/>
      <c r="DZ76" s="6"/>
      <c r="EA76" s="6"/>
      <c r="EB76" s="3"/>
      <c r="EC76" s="81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2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1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6"/>
      <c r="FV76" s="52"/>
      <c r="FW76" s="8"/>
      <c r="FX76" s="8"/>
      <c r="FY76" s="8"/>
      <c r="FZ76" s="8"/>
      <c r="GA76" s="6"/>
      <c r="GB76" s="8"/>
      <c r="GC76" s="8"/>
      <c r="GD76" s="8"/>
      <c r="GE76" s="50"/>
    </row>
    <row r="77" spans="1:187" s="1" customFormat="1" x14ac:dyDescent="0.25">
      <c r="A77" s="204"/>
      <c r="B77" s="130" t="s">
        <v>84</v>
      </c>
      <c r="C77" s="52">
        <f t="shared" si="7"/>
        <v>6798</v>
      </c>
      <c r="D77" s="52">
        <f t="shared" si="43"/>
        <v>0</v>
      </c>
      <c r="E77" s="6">
        <f t="shared" si="44"/>
        <v>0</v>
      </c>
      <c r="F77" s="6">
        <f t="shared" si="45"/>
        <v>3399</v>
      </c>
      <c r="G77" s="96">
        <f t="shared" si="46"/>
        <v>3399</v>
      </c>
      <c r="H77" s="52">
        <f t="shared" si="8"/>
        <v>6798</v>
      </c>
      <c r="I77" s="6">
        <f t="shared" si="9"/>
        <v>0</v>
      </c>
      <c r="J77" s="6">
        <f t="shared" si="10"/>
        <v>0</v>
      </c>
      <c r="K77" s="6">
        <f t="shared" si="11"/>
        <v>3399</v>
      </c>
      <c r="L77" s="3">
        <f t="shared" si="12"/>
        <v>3399</v>
      </c>
      <c r="M77" s="81"/>
      <c r="N77" s="6"/>
      <c r="O77" s="6"/>
      <c r="P77" s="6"/>
      <c r="Q77" s="6"/>
      <c r="R77" s="6"/>
      <c r="S77" s="6"/>
      <c r="T77" s="6"/>
      <c r="U77" s="6"/>
      <c r="V77" s="3"/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>
        <v>6</v>
      </c>
      <c r="BB77" s="6">
        <v>0</v>
      </c>
      <c r="BC77" s="6">
        <v>0</v>
      </c>
      <c r="BD77" s="6">
        <v>3</v>
      </c>
      <c r="BE77" s="6">
        <v>3</v>
      </c>
      <c r="BF77" s="6">
        <v>6798</v>
      </c>
      <c r="BG77" s="6">
        <v>0</v>
      </c>
      <c r="BH77" s="6">
        <v>0</v>
      </c>
      <c r="BI77" s="6">
        <v>3399</v>
      </c>
      <c r="BJ77" s="96">
        <v>3399</v>
      </c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ht="31.5" x14ac:dyDescent="0.25">
      <c r="A78" s="204"/>
      <c r="B78" s="131" t="s">
        <v>85</v>
      </c>
      <c r="C78" s="52">
        <f t="shared" si="7"/>
        <v>11477</v>
      </c>
      <c r="D78" s="52">
        <f t="shared" si="43"/>
        <v>1442</v>
      </c>
      <c r="E78" s="6">
        <f t="shared" si="44"/>
        <v>0</v>
      </c>
      <c r="F78" s="6">
        <f t="shared" si="45"/>
        <v>5017</v>
      </c>
      <c r="G78" s="96">
        <f t="shared" si="46"/>
        <v>5018</v>
      </c>
      <c r="H78" s="52">
        <f t="shared" si="8"/>
        <v>11477</v>
      </c>
      <c r="I78" s="6">
        <f t="shared" si="9"/>
        <v>1442</v>
      </c>
      <c r="J78" s="6">
        <f t="shared" si="10"/>
        <v>0</v>
      </c>
      <c r="K78" s="6">
        <f t="shared" si="11"/>
        <v>5017</v>
      </c>
      <c r="L78" s="3">
        <f t="shared" si="12"/>
        <v>5018</v>
      </c>
      <c r="M78" s="81"/>
      <c r="N78" s="6"/>
      <c r="O78" s="6"/>
      <c r="P78" s="6"/>
      <c r="Q78" s="6"/>
      <c r="R78" s="6"/>
      <c r="S78" s="6"/>
      <c r="T78" s="6"/>
      <c r="U78" s="6"/>
      <c r="V78" s="3"/>
      <c r="W78" s="52"/>
      <c r="X78" s="6"/>
      <c r="Y78" s="6"/>
      <c r="Z78" s="6"/>
      <c r="AA78" s="6"/>
      <c r="AB78" s="6"/>
      <c r="AC78" s="6"/>
      <c r="AD78" s="6"/>
      <c r="AE78" s="6"/>
      <c r="AF78" s="3"/>
      <c r="AG78" s="52"/>
      <c r="AH78" s="6"/>
      <c r="AI78" s="6"/>
      <c r="AJ78" s="6"/>
      <c r="AK78" s="6"/>
      <c r="AL78" s="6"/>
      <c r="AM78" s="6"/>
      <c r="AN78" s="6"/>
      <c r="AO78" s="6"/>
      <c r="AP78" s="3"/>
      <c r="AQ78" s="52"/>
      <c r="AR78" s="6"/>
      <c r="AS78" s="6"/>
      <c r="AT78" s="6"/>
      <c r="AU78" s="6"/>
      <c r="AV78" s="6"/>
      <c r="AW78" s="6"/>
      <c r="AX78" s="6"/>
      <c r="AY78" s="6"/>
      <c r="AZ78" s="3"/>
      <c r="BA78" s="81">
        <v>14</v>
      </c>
      <c r="BB78" s="6">
        <v>2</v>
      </c>
      <c r="BC78" s="6">
        <v>0</v>
      </c>
      <c r="BD78" s="6">
        <v>6</v>
      </c>
      <c r="BE78" s="6">
        <v>6</v>
      </c>
      <c r="BF78" s="6">
        <v>11477</v>
      </c>
      <c r="BG78" s="6">
        <v>1442</v>
      </c>
      <c r="BH78" s="6">
        <v>0</v>
      </c>
      <c r="BI78" s="6">
        <v>5017</v>
      </c>
      <c r="BJ78" s="96">
        <v>5018</v>
      </c>
      <c r="BK78" s="52"/>
      <c r="BL78" s="8"/>
      <c r="BM78" s="8"/>
      <c r="BN78" s="8"/>
      <c r="BO78" s="50"/>
      <c r="BP78" s="81"/>
      <c r="BQ78" s="6"/>
      <c r="BR78" s="6"/>
      <c r="BS78" s="6"/>
      <c r="BT78" s="6"/>
      <c r="BU78" s="6"/>
      <c r="BV78" s="6"/>
      <c r="BW78" s="6"/>
      <c r="BX78" s="6"/>
      <c r="BY78" s="96"/>
      <c r="BZ78" s="52"/>
      <c r="CA78" s="6"/>
      <c r="CB78" s="6"/>
      <c r="CC78" s="6"/>
      <c r="CD78" s="6"/>
      <c r="CE78" s="6"/>
      <c r="CF78" s="6"/>
      <c r="CG78" s="6"/>
      <c r="CH78" s="6"/>
      <c r="CI78" s="3"/>
      <c r="CJ78" s="81"/>
      <c r="CK78" s="6"/>
      <c r="CL78" s="6"/>
      <c r="CM78" s="6"/>
      <c r="CN78" s="6"/>
      <c r="CO78" s="6"/>
      <c r="CP78" s="6"/>
      <c r="CQ78" s="6"/>
      <c r="CR78" s="6"/>
      <c r="CS78" s="96"/>
      <c r="CT78" s="52"/>
      <c r="CU78" s="6"/>
      <c r="CV78" s="6"/>
      <c r="CW78" s="6"/>
      <c r="CX78" s="6"/>
      <c r="CY78" s="6"/>
      <c r="CZ78" s="6"/>
      <c r="DA78" s="6"/>
      <c r="DB78" s="6"/>
      <c r="DC78" s="3"/>
      <c r="DD78" s="81"/>
      <c r="DE78" s="6"/>
      <c r="DF78" s="6"/>
      <c r="DG78" s="6"/>
      <c r="DH78" s="6"/>
      <c r="DI78" s="6"/>
      <c r="DJ78" s="6"/>
      <c r="DK78" s="6"/>
      <c r="DL78" s="6"/>
      <c r="DM78" s="3"/>
      <c r="DN78" s="52"/>
      <c r="DO78" s="6"/>
      <c r="DP78" s="6"/>
      <c r="DQ78" s="6"/>
      <c r="DR78" s="6"/>
      <c r="DS78" s="6"/>
      <c r="DT78" s="6"/>
      <c r="DU78" s="6"/>
      <c r="DV78" s="6"/>
      <c r="DW78" s="96"/>
      <c r="DX78" s="52"/>
      <c r="DY78" s="6"/>
      <c r="DZ78" s="6"/>
      <c r="EA78" s="6"/>
      <c r="EB78" s="3"/>
      <c r="EC78" s="81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3"/>
      <c r="ER78" s="52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3"/>
      <c r="FG78" s="81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96"/>
      <c r="FV78" s="52"/>
      <c r="FW78" s="8"/>
      <c r="FX78" s="8"/>
      <c r="FY78" s="8"/>
      <c r="FZ78" s="8"/>
      <c r="GA78" s="6"/>
      <c r="GB78" s="8"/>
      <c r="GC78" s="8"/>
      <c r="GD78" s="8"/>
      <c r="GE78" s="50"/>
    </row>
    <row r="79" spans="1:187" s="1" customFormat="1" ht="16.5" thickBot="1" x14ac:dyDescent="0.3">
      <c r="A79" s="203"/>
      <c r="B79" s="32" t="s">
        <v>63</v>
      </c>
      <c r="C79" s="51">
        <f t="shared" si="7"/>
        <v>3207</v>
      </c>
      <c r="D79" s="51">
        <f t="shared" si="43"/>
        <v>0</v>
      </c>
      <c r="E79" s="11">
        <f t="shared" si="44"/>
        <v>1062</v>
      </c>
      <c r="F79" s="11">
        <f t="shared" si="45"/>
        <v>1069</v>
      </c>
      <c r="G79" s="97">
        <f t="shared" si="46"/>
        <v>1076</v>
      </c>
      <c r="H79" s="51">
        <f t="shared" si="8"/>
        <v>3207</v>
      </c>
      <c r="I79" s="11">
        <f t="shared" si="9"/>
        <v>0</v>
      </c>
      <c r="J79" s="11">
        <f t="shared" si="10"/>
        <v>1062</v>
      </c>
      <c r="K79" s="11">
        <f t="shared" si="11"/>
        <v>1069</v>
      </c>
      <c r="L79" s="5">
        <f t="shared" si="12"/>
        <v>1076</v>
      </c>
      <c r="M79" s="82">
        <v>3</v>
      </c>
      <c r="N79" s="47">
        <v>0</v>
      </c>
      <c r="O79" s="47">
        <v>1</v>
      </c>
      <c r="P79" s="47">
        <v>1</v>
      </c>
      <c r="Q79" s="47">
        <v>1</v>
      </c>
      <c r="R79" s="47">
        <v>3207</v>
      </c>
      <c r="S79" s="47">
        <v>0</v>
      </c>
      <c r="T79" s="47">
        <v>1062</v>
      </c>
      <c r="U79" s="47">
        <v>1069</v>
      </c>
      <c r="V79" s="7">
        <v>1076</v>
      </c>
      <c r="W79" s="66"/>
      <c r="X79" s="47"/>
      <c r="Y79" s="47"/>
      <c r="Z79" s="47"/>
      <c r="AA79" s="47"/>
      <c r="AB79" s="47"/>
      <c r="AC79" s="47"/>
      <c r="AD79" s="47"/>
      <c r="AE79" s="47"/>
      <c r="AF79" s="7"/>
      <c r="AG79" s="66"/>
      <c r="AH79" s="47"/>
      <c r="AI79" s="47"/>
      <c r="AJ79" s="47"/>
      <c r="AK79" s="47"/>
      <c r="AL79" s="47"/>
      <c r="AM79" s="47"/>
      <c r="AN79" s="47"/>
      <c r="AO79" s="47"/>
      <c r="AP79" s="7"/>
      <c r="AQ79" s="66"/>
      <c r="AR79" s="47"/>
      <c r="AS79" s="47"/>
      <c r="AT79" s="47"/>
      <c r="AU79" s="47"/>
      <c r="AV79" s="47"/>
      <c r="AW79" s="47"/>
      <c r="AX79" s="47"/>
      <c r="AY79" s="47"/>
      <c r="AZ79" s="7"/>
      <c r="BA79" s="82"/>
      <c r="BB79" s="47"/>
      <c r="BC79" s="47"/>
      <c r="BD79" s="47"/>
      <c r="BE79" s="47"/>
      <c r="BF79" s="47"/>
      <c r="BG79" s="47"/>
      <c r="BH79" s="47"/>
      <c r="BI79" s="47"/>
      <c r="BJ79" s="100"/>
      <c r="BK79" s="66"/>
      <c r="BL79" s="9"/>
      <c r="BM79" s="9"/>
      <c r="BN79" s="9"/>
      <c r="BO79" s="67"/>
      <c r="BP79" s="82"/>
      <c r="BQ79" s="47"/>
      <c r="BR79" s="47"/>
      <c r="BS79" s="47"/>
      <c r="BT79" s="47"/>
      <c r="BU79" s="47"/>
      <c r="BV79" s="47"/>
      <c r="BW79" s="47"/>
      <c r="BX79" s="47"/>
      <c r="BY79" s="100"/>
      <c r="BZ79" s="66"/>
      <c r="CA79" s="47"/>
      <c r="CB79" s="47"/>
      <c r="CC79" s="47"/>
      <c r="CD79" s="47"/>
      <c r="CE79" s="47"/>
      <c r="CF79" s="47"/>
      <c r="CG79" s="47"/>
      <c r="CH79" s="47"/>
      <c r="CI79" s="7"/>
      <c r="CJ79" s="82"/>
      <c r="CK79" s="47"/>
      <c r="CL79" s="47"/>
      <c r="CM79" s="47"/>
      <c r="CN79" s="47"/>
      <c r="CO79" s="47"/>
      <c r="CP79" s="47"/>
      <c r="CQ79" s="47"/>
      <c r="CR79" s="47"/>
      <c r="CS79" s="100"/>
      <c r="CT79" s="66"/>
      <c r="CU79" s="47"/>
      <c r="CV79" s="47"/>
      <c r="CW79" s="47"/>
      <c r="CX79" s="47"/>
      <c r="CY79" s="47"/>
      <c r="CZ79" s="47"/>
      <c r="DA79" s="47"/>
      <c r="DB79" s="47"/>
      <c r="DC79" s="7"/>
      <c r="DD79" s="82"/>
      <c r="DE79" s="47"/>
      <c r="DF79" s="47"/>
      <c r="DG79" s="47"/>
      <c r="DH79" s="47"/>
      <c r="DI79" s="47"/>
      <c r="DJ79" s="47"/>
      <c r="DK79" s="47"/>
      <c r="DL79" s="47"/>
      <c r="DM79" s="7"/>
      <c r="DN79" s="66"/>
      <c r="DO79" s="47"/>
      <c r="DP79" s="47"/>
      <c r="DQ79" s="47"/>
      <c r="DR79" s="47"/>
      <c r="DS79" s="47"/>
      <c r="DT79" s="47"/>
      <c r="DU79" s="47"/>
      <c r="DV79" s="47"/>
      <c r="DW79" s="100"/>
      <c r="DX79" s="66"/>
      <c r="DY79" s="47"/>
      <c r="DZ79" s="47"/>
      <c r="EA79" s="47"/>
      <c r="EB79" s="7"/>
      <c r="EC79" s="82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7"/>
      <c r="ER79" s="66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7"/>
      <c r="FG79" s="82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100"/>
      <c r="FV79" s="66"/>
      <c r="FW79" s="9"/>
      <c r="FX79" s="9"/>
      <c r="FY79" s="9"/>
      <c r="FZ79" s="9"/>
      <c r="GA79" s="47"/>
      <c r="GB79" s="9"/>
      <c r="GC79" s="9"/>
      <c r="GD79" s="9"/>
      <c r="GE79" s="67"/>
    </row>
    <row r="80" spans="1:187" s="1" customFormat="1" x14ac:dyDescent="0.25">
      <c r="A80" s="201">
        <v>13</v>
      </c>
      <c r="B80" s="71" t="s">
        <v>17</v>
      </c>
      <c r="C80" s="64">
        <f t="shared" si="7"/>
        <v>3476034</v>
      </c>
      <c r="D80" s="64">
        <f t="shared" si="43"/>
        <v>1032449</v>
      </c>
      <c r="E80" s="14">
        <f t="shared" si="44"/>
        <v>1057097</v>
      </c>
      <c r="F80" s="14">
        <f t="shared" si="45"/>
        <v>659705</v>
      </c>
      <c r="G80" s="95">
        <f t="shared" si="46"/>
        <v>726783</v>
      </c>
      <c r="H80" s="64">
        <f t="shared" si="8"/>
        <v>1777751</v>
      </c>
      <c r="I80" s="14">
        <f t="shared" si="9"/>
        <v>540182</v>
      </c>
      <c r="J80" s="14">
        <f t="shared" si="10"/>
        <v>702543</v>
      </c>
      <c r="K80" s="14">
        <f t="shared" si="11"/>
        <v>256310</v>
      </c>
      <c r="L80" s="2">
        <f t="shared" si="12"/>
        <v>278716</v>
      </c>
      <c r="M80" s="85">
        <v>1279</v>
      </c>
      <c r="N80" s="14">
        <v>517</v>
      </c>
      <c r="O80" s="14">
        <v>377</v>
      </c>
      <c r="P80" s="14">
        <v>192</v>
      </c>
      <c r="Q80" s="14">
        <v>193</v>
      </c>
      <c r="R80" s="14">
        <v>1054480</v>
      </c>
      <c r="S80" s="14">
        <v>297806</v>
      </c>
      <c r="T80" s="14">
        <v>562714</v>
      </c>
      <c r="U80" s="14">
        <v>98686</v>
      </c>
      <c r="V80" s="2">
        <v>95274</v>
      </c>
      <c r="W80" s="64">
        <v>34</v>
      </c>
      <c r="X80" s="14">
        <v>8</v>
      </c>
      <c r="Y80" s="14">
        <v>0</v>
      </c>
      <c r="Z80" s="14">
        <v>0</v>
      </c>
      <c r="AA80" s="14">
        <v>26</v>
      </c>
      <c r="AB80" s="14">
        <v>21825</v>
      </c>
      <c r="AC80" s="14">
        <v>9438</v>
      </c>
      <c r="AD80" s="14">
        <v>0</v>
      </c>
      <c r="AE80" s="14">
        <v>0</v>
      </c>
      <c r="AF80" s="2">
        <v>12387</v>
      </c>
      <c r="AG80" s="64">
        <v>48</v>
      </c>
      <c r="AH80" s="14">
        <v>38</v>
      </c>
      <c r="AI80" s="14">
        <v>2</v>
      </c>
      <c r="AJ80" s="14">
        <v>0</v>
      </c>
      <c r="AK80" s="14">
        <v>8</v>
      </c>
      <c r="AL80" s="14">
        <v>81622</v>
      </c>
      <c r="AM80" s="14">
        <v>67285</v>
      </c>
      <c r="AN80" s="14">
        <v>3324</v>
      </c>
      <c r="AO80" s="14">
        <v>0</v>
      </c>
      <c r="AP80" s="2">
        <v>11013</v>
      </c>
      <c r="AQ80" s="64">
        <v>123</v>
      </c>
      <c r="AR80" s="14">
        <v>28</v>
      </c>
      <c r="AS80" s="14">
        <v>15</v>
      </c>
      <c r="AT80" s="14">
        <v>40</v>
      </c>
      <c r="AU80" s="14">
        <v>40</v>
      </c>
      <c r="AV80" s="14">
        <v>113847</v>
      </c>
      <c r="AW80" s="14">
        <v>25910</v>
      </c>
      <c r="AX80" s="14">
        <v>13885</v>
      </c>
      <c r="AY80" s="14">
        <v>37026</v>
      </c>
      <c r="AZ80" s="2">
        <v>37026</v>
      </c>
      <c r="BA80" s="85">
        <v>387</v>
      </c>
      <c r="BB80" s="14">
        <v>117</v>
      </c>
      <c r="BC80" s="14">
        <v>111</v>
      </c>
      <c r="BD80" s="14">
        <v>78</v>
      </c>
      <c r="BE80" s="14">
        <v>81</v>
      </c>
      <c r="BF80" s="14">
        <v>295344</v>
      </c>
      <c r="BG80" s="14">
        <v>71133</v>
      </c>
      <c r="BH80" s="14">
        <v>75279</v>
      </c>
      <c r="BI80" s="14">
        <v>73257</v>
      </c>
      <c r="BJ80" s="95">
        <v>75675</v>
      </c>
      <c r="BK80" s="64">
        <f t="shared" si="67"/>
        <v>210633</v>
      </c>
      <c r="BL80" s="106">
        <f>BV80+CF80+CP80+CZ80</f>
        <v>68610</v>
      </c>
      <c r="BM80" s="106">
        <f t="shared" ref="BM80:BO80" si="84">BW80+CG80+CQ80+DA80</f>
        <v>47341</v>
      </c>
      <c r="BN80" s="106">
        <f t="shared" si="84"/>
        <v>47341</v>
      </c>
      <c r="BO80" s="107">
        <f t="shared" si="84"/>
        <v>47341</v>
      </c>
      <c r="BP80" s="85">
        <v>463</v>
      </c>
      <c r="BQ80" s="14">
        <v>186</v>
      </c>
      <c r="BR80" s="14">
        <v>147</v>
      </c>
      <c r="BS80" s="14">
        <v>65</v>
      </c>
      <c r="BT80" s="14">
        <v>65</v>
      </c>
      <c r="BU80" s="14">
        <v>108282</v>
      </c>
      <c r="BV80" s="14">
        <v>29190</v>
      </c>
      <c r="BW80" s="14">
        <v>35734</v>
      </c>
      <c r="BX80" s="14">
        <v>21679</v>
      </c>
      <c r="BY80" s="95">
        <v>21679</v>
      </c>
      <c r="BZ80" s="64">
        <v>182</v>
      </c>
      <c r="CA80" s="14">
        <v>64</v>
      </c>
      <c r="CB80" s="14">
        <v>58</v>
      </c>
      <c r="CC80" s="14">
        <v>30</v>
      </c>
      <c r="CD80" s="14">
        <v>30</v>
      </c>
      <c r="CE80" s="14">
        <v>40363</v>
      </c>
      <c r="CF80" s="14">
        <v>11676</v>
      </c>
      <c r="CG80" s="14">
        <v>11607</v>
      </c>
      <c r="CH80" s="14">
        <v>8540</v>
      </c>
      <c r="CI80" s="2">
        <v>8540</v>
      </c>
      <c r="CJ80" s="85">
        <v>0</v>
      </c>
      <c r="CK80" s="14">
        <v>0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95">
        <v>0</v>
      </c>
      <c r="CT80" s="64">
        <v>178</v>
      </c>
      <c r="CU80" s="14">
        <v>88</v>
      </c>
      <c r="CV80" s="14">
        <v>0</v>
      </c>
      <c r="CW80" s="14">
        <v>45</v>
      </c>
      <c r="CX80" s="14">
        <v>45</v>
      </c>
      <c r="CY80" s="14">
        <v>61988</v>
      </c>
      <c r="CZ80" s="14">
        <v>27744</v>
      </c>
      <c r="DA80" s="14">
        <v>0</v>
      </c>
      <c r="DB80" s="14">
        <v>17122</v>
      </c>
      <c r="DC80" s="2">
        <v>17122</v>
      </c>
      <c r="DD80" s="85">
        <v>44</v>
      </c>
      <c r="DE80" s="14">
        <v>11</v>
      </c>
      <c r="DF80" s="14">
        <v>7</v>
      </c>
      <c r="DG80" s="14">
        <v>12</v>
      </c>
      <c r="DH80" s="14">
        <v>14</v>
      </c>
      <c r="DI80" s="14">
        <v>1093832</v>
      </c>
      <c r="DJ80" s="14">
        <v>284550</v>
      </c>
      <c r="DK80" s="14">
        <v>208101</v>
      </c>
      <c r="DL80" s="14">
        <v>278797</v>
      </c>
      <c r="DM80" s="2">
        <v>322384</v>
      </c>
      <c r="DN80" s="64">
        <v>19</v>
      </c>
      <c r="DO80" s="14">
        <v>5</v>
      </c>
      <c r="DP80" s="14">
        <v>6</v>
      </c>
      <c r="DQ80" s="14">
        <v>4</v>
      </c>
      <c r="DR80" s="14">
        <v>4</v>
      </c>
      <c r="DS80" s="14">
        <v>288378</v>
      </c>
      <c r="DT80" s="14">
        <v>74769</v>
      </c>
      <c r="DU80" s="14">
        <v>93177</v>
      </c>
      <c r="DV80" s="14">
        <v>59673</v>
      </c>
      <c r="DW80" s="95">
        <v>60759</v>
      </c>
      <c r="DX80" s="64">
        <f>DY80+DZ80+EB80+EA80</f>
        <v>316073</v>
      </c>
      <c r="DY80" s="14">
        <f>EN80+FC80+FR80</f>
        <v>132948</v>
      </c>
      <c r="DZ80" s="14">
        <f>EO80+FD80+FS80</f>
        <v>53276</v>
      </c>
      <c r="EA80" s="14">
        <f>EP80+FE80+FT80</f>
        <v>64925</v>
      </c>
      <c r="EB80" s="2">
        <f>EQ80+FF80+FU80</f>
        <v>64924</v>
      </c>
      <c r="EC80" s="85">
        <v>261</v>
      </c>
      <c r="ED80" s="14">
        <v>136</v>
      </c>
      <c r="EE80" s="14">
        <v>33</v>
      </c>
      <c r="EF80" s="14">
        <v>46</v>
      </c>
      <c r="EG80" s="14">
        <v>46</v>
      </c>
      <c r="EH80" s="14">
        <v>1320</v>
      </c>
      <c r="EI80" s="14">
        <v>599</v>
      </c>
      <c r="EJ80" s="14">
        <v>241</v>
      </c>
      <c r="EK80" s="14">
        <v>240</v>
      </c>
      <c r="EL80" s="14">
        <v>240</v>
      </c>
      <c r="EM80" s="14">
        <v>316073</v>
      </c>
      <c r="EN80" s="14">
        <v>132948</v>
      </c>
      <c r="EO80" s="14">
        <v>53276</v>
      </c>
      <c r="EP80" s="14">
        <v>64925</v>
      </c>
      <c r="EQ80" s="2">
        <v>64924</v>
      </c>
      <c r="ER80" s="64">
        <v>0</v>
      </c>
      <c r="ES80" s="14">
        <v>0</v>
      </c>
      <c r="ET80" s="14">
        <v>0</v>
      </c>
      <c r="EU80" s="14">
        <v>0</v>
      </c>
      <c r="EV80" s="14">
        <v>0</v>
      </c>
      <c r="EW80" s="14">
        <v>0</v>
      </c>
      <c r="EX80" s="14">
        <v>0</v>
      </c>
      <c r="EY80" s="14">
        <v>0</v>
      </c>
      <c r="EZ80" s="14">
        <v>0</v>
      </c>
      <c r="FA80" s="14">
        <v>0</v>
      </c>
      <c r="FB80" s="14">
        <v>0</v>
      </c>
      <c r="FC80" s="14">
        <v>0</v>
      </c>
      <c r="FD80" s="14">
        <v>0</v>
      </c>
      <c r="FE80" s="14">
        <v>0</v>
      </c>
      <c r="FF80" s="2">
        <v>0</v>
      </c>
      <c r="FG80" s="85">
        <f t="shared" si="69"/>
        <v>0</v>
      </c>
      <c r="FH80" s="14"/>
      <c r="FI80" s="14"/>
      <c r="FJ80" s="14"/>
      <c r="FK80" s="14"/>
      <c r="FL80" s="14">
        <f t="shared" si="70"/>
        <v>0</v>
      </c>
      <c r="FM80" s="14"/>
      <c r="FN80" s="14"/>
      <c r="FO80" s="14"/>
      <c r="FP80" s="14"/>
      <c r="FQ80" s="14">
        <f t="shared" si="71"/>
        <v>0</v>
      </c>
      <c r="FR80" s="14"/>
      <c r="FS80" s="14"/>
      <c r="FT80" s="14"/>
      <c r="FU80" s="95"/>
      <c r="FV80" s="64">
        <v>0</v>
      </c>
      <c r="FW80" s="13">
        <v>0</v>
      </c>
      <c r="FX80" s="13">
        <v>0</v>
      </c>
      <c r="FY80" s="13">
        <v>0</v>
      </c>
      <c r="FZ80" s="13">
        <v>0</v>
      </c>
      <c r="GA80" s="14">
        <v>0</v>
      </c>
      <c r="GB80" s="13">
        <v>0</v>
      </c>
      <c r="GC80" s="13">
        <v>0</v>
      </c>
      <c r="GD80" s="13">
        <v>0</v>
      </c>
      <c r="GE80" s="65">
        <v>0</v>
      </c>
    </row>
    <row r="81" spans="1:187" s="1" customFormat="1" x14ac:dyDescent="0.25">
      <c r="A81" s="207"/>
      <c r="B81" s="27" t="s">
        <v>357</v>
      </c>
      <c r="C81" s="88">
        <f t="shared" si="7"/>
        <v>8024</v>
      </c>
      <c r="D81" s="52">
        <f t="shared" si="43"/>
        <v>0</v>
      </c>
      <c r="E81" s="191">
        <f t="shared" si="44"/>
        <v>4599</v>
      </c>
      <c r="F81" s="191">
        <f t="shared" si="45"/>
        <v>1956</v>
      </c>
      <c r="G81" s="194">
        <f t="shared" si="46"/>
        <v>1469</v>
      </c>
      <c r="H81" s="52">
        <f t="shared" si="8"/>
        <v>8024</v>
      </c>
      <c r="I81" s="191">
        <f t="shared" si="9"/>
        <v>0</v>
      </c>
      <c r="J81" s="191">
        <f t="shared" si="10"/>
        <v>4599</v>
      </c>
      <c r="K81" s="191">
        <f t="shared" si="11"/>
        <v>1956</v>
      </c>
      <c r="L81" s="3">
        <f t="shared" si="12"/>
        <v>1469</v>
      </c>
      <c r="M81" s="81"/>
      <c r="N81" s="191"/>
      <c r="O81" s="191"/>
      <c r="P81" s="191"/>
      <c r="Q81" s="191"/>
      <c r="R81" s="191"/>
      <c r="S81" s="191"/>
      <c r="T81" s="191"/>
      <c r="U81" s="191"/>
      <c r="V81" s="3"/>
      <c r="W81" s="52"/>
      <c r="X81" s="191"/>
      <c r="Y81" s="191"/>
      <c r="Z81" s="191"/>
      <c r="AA81" s="191"/>
      <c r="AB81" s="191"/>
      <c r="AC81" s="191"/>
      <c r="AD81" s="191"/>
      <c r="AE81" s="191"/>
      <c r="AF81" s="3"/>
      <c r="AG81" s="52"/>
      <c r="AH81" s="191"/>
      <c r="AI81" s="191"/>
      <c r="AJ81" s="191"/>
      <c r="AK81" s="191"/>
      <c r="AL81" s="191"/>
      <c r="AM81" s="191"/>
      <c r="AN81" s="191"/>
      <c r="AO81" s="191"/>
      <c r="AP81" s="3"/>
      <c r="AQ81" s="52"/>
      <c r="AR81" s="191"/>
      <c r="AS81" s="191"/>
      <c r="AT81" s="191"/>
      <c r="AU81" s="191"/>
      <c r="AV81" s="191"/>
      <c r="AW81" s="191"/>
      <c r="AX81" s="191"/>
      <c r="AY81" s="191"/>
      <c r="AZ81" s="3"/>
      <c r="BA81" s="81">
        <v>43</v>
      </c>
      <c r="BB81" s="191">
        <v>0</v>
      </c>
      <c r="BC81" s="191">
        <v>4</v>
      </c>
      <c r="BD81" s="191">
        <v>20</v>
      </c>
      <c r="BE81" s="191">
        <v>19</v>
      </c>
      <c r="BF81" s="191">
        <v>8024</v>
      </c>
      <c r="BG81" s="191">
        <v>0</v>
      </c>
      <c r="BH81" s="191">
        <v>4599</v>
      </c>
      <c r="BI81" s="191">
        <v>1956</v>
      </c>
      <c r="BJ81" s="194">
        <v>1469</v>
      </c>
      <c r="BK81" s="52"/>
      <c r="BL81" s="8"/>
      <c r="BM81" s="8"/>
      <c r="BN81" s="8"/>
      <c r="BO81" s="50"/>
      <c r="BP81" s="81"/>
      <c r="BQ81" s="191"/>
      <c r="BR81" s="191"/>
      <c r="BS81" s="191"/>
      <c r="BT81" s="191"/>
      <c r="BU81" s="191"/>
      <c r="BV81" s="191"/>
      <c r="BW81" s="191"/>
      <c r="BX81" s="191"/>
      <c r="BY81" s="194"/>
      <c r="BZ81" s="52"/>
      <c r="CA81" s="191"/>
      <c r="CB81" s="191"/>
      <c r="CC81" s="191"/>
      <c r="CD81" s="191"/>
      <c r="CE81" s="191"/>
      <c r="CF81" s="191"/>
      <c r="CG81" s="191"/>
      <c r="CH81" s="191"/>
      <c r="CI81" s="3"/>
      <c r="CJ81" s="81"/>
      <c r="CK81" s="191"/>
      <c r="CL81" s="191"/>
      <c r="CM81" s="191"/>
      <c r="CN81" s="191"/>
      <c r="CO81" s="191"/>
      <c r="CP81" s="191"/>
      <c r="CQ81" s="191"/>
      <c r="CR81" s="191"/>
      <c r="CS81" s="194"/>
      <c r="CT81" s="52"/>
      <c r="CU81" s="191"/>
      <c r="CV81" s="191"/>
      <c r="CW81" s="191"/>
      <c r="CX81" s="191"/>
      <c r="CY81" s="191"/>
      <c r="CZ81" s="191"/>
      <c r="DA81" s="191"/>
      <c r="DB81" s="191"/>
      <c r="DC81" s="3"/>
      <c r="DD81" s="81"/>
      <c r="DE81" s="191"/>
      <c r="DF81" s="191"/>
      <c r="DG81" s="191"/>
      <c r="DH81" s="191"/>
      <c r="DI81" s="191"/>
      <c r="DJ81" s="191"/>
      <c r="DK81" s="191"/>
      <c r="DL81" s="191"/>
      <c r="DM81" s="3"/>
      <c r="DN81" s="52"/>
      <c r="DO81" s="191"/>
      <c r="DP81" s="191"/>
      <c r="DQ81" s="191"/>
      <c r="DR81" s="191"/>
      <c r="DS81" s="191"/>
      <c r="DT81" s="191"/>
      <c r="DU81" s="191"/>
      <c r="DV81" s="191"/>
      <c r="DW81" s="194"/>
      <c r="DX81" s="52"/>
      <c r="DY81" s="191"/>
      <c r="DZ81" s="191"/>
      <c r="EA81" s="191"/>
      <c r="EB81" s="3"/>
      <c r="EC81" s="81"/>
      <c r="ED81" s="191"/>
      <c r="EE81" s="191"/>
      <c r="EF81" s="191"/>
      <c r="EG81" s="191"/>
      <c r="EH81" s="191"/>
      <c r="EI81" s="191"/>
      <c r="EJ81" s="191"/>
      <c r="EK81" s="191"/>
      <c r="EL81" s="191"/>
      <c r="EM81" s="191"/>
      <c r="EN81" s="191"/>
      <c r="EO81" s="191"/>
      <c r="EP81" s="191"/>
      <c r="EQ81" s="3"/>
      <c r="ER81" s="52"/>
      <c r="ES81" s="191"/>
      <c r="ET81" s="191"/>
      <c r="EU81" s="191"/>
      <c r="EV81" s="191"/>
      <c r="EW81" s="191"/>
      <c r="EX81" s="191"/>
      <c r="EY81" s="191"/>
      <c r="EZ81" s="191"/>
      <c r="FA81" s="191"/>
      <c r="FB81" s="191"/>
      <c r="FC81" s="191"/>
      <c r="FD81" s="191"/>
      <c r="FE81" s="191"/>
      <c r="FF81" s="3"/>
      <c r="FG81" s="81"/>
      <c r="FH81" s="191"/>
      <c r="FI81" s="191"/>
      <c r="FJ81" s="191"/>
      <c r="FK81" s="191"/>
      <c r="FL81" s="191"/>
      <c r="FM81" s="191"/>
      <c r="FN81" s="191"/>
      <c r="FO81" s="191"/>
      <c r="FP81" s="191"/>
      <c r="FQ81" s="191"/>
      <c r="FR81" s="191"/>
      <c r="FS81" s="191"/>
      <c r="FT81" s="191"/>
      <c r="FU81" s="194"/>
      <c r="FV81" s="52"/>
      <c r="FW81" s="8"/>
      <c r="FX81" s="8"/>
      <c r="FY81" s="8"/>
      <c r="FZ81" s="8"/>
      <c r="GA81" s="191"/>
      <c r="GB81" s="8"/>
      <c r="GC81" s="8"/>
      <c r="GD81" s="8"/>
      <c r="GE81" s="50"/>
    </row>
    <row r="82" spans="1:187" s="1" customFormat="1" x14ac:dyDescent="0.25">
      <c r="A82" s="204"/>
      <c r="B82" s="41" t="s">
        <v>69</v>
      </c>
      <c r="C82" s="52">
        <f t="shared" si="7"/>
        <v>13650</v>
      </c>
      <c r="D82" s="52">
        <f t="shared" si="43"/>
        <v>3978</v>
      </c>
      <c r="E82" s="6">
        <f t="shared" si="44"/>
        <v>1964</v>
      </c>
      <c r="F82" s="6">
        <f t="shared" si="45"/>
        <v>3854</v>
      </c>
      <c r="G82" s="96">
        <f t="shared" si="46"/>
        <v>3854</v>
      </c>
      <c r="H82" s="52">
        <f t="shared" si="8"/>
        <v>13650</v>
      </c>
      <c r="I82" s="6">
        <f t="shared" si="9"/>
        <v>3978</v>
      </c>
      <c r="J82" s="6">
        <f t="shared" si="10"/>
        <v>1964</v>
      </c>
      <c r="K82" s="6">
        <f t="shared" si="11"/>
        <v>3854</v>
      </c>
      <c r="L82" s="3">
        <f t="shared" si="12"/>
        <v>3854</v>
      </c>
      <c r="M82" s="81">
        <v>162</v>
      </c>
      <c r="N82" s="6">
        <v>51</v>
      </c>
      <c r="O82" s="6">
        <v>26</v>
      </c>
      <c r="P82" s="6">
        <v>25</v>
      </c>
      <c r="Q82" s="6">
        <v>60</v>
      </c>
      <c r="R82" s="6">
        <v>13650</v>
      </c>
      <c r="S82" s="6">
        <v>3978</v>
      </c>
      <c r="T82" s="6">
        <v>1964</v>
      </c>
      <c r="U82" s="6">
        <v>3854</v>
      </c>
      <c r="V82" s="3">
        <v>3854</v>
      </c>
      <c r="W82" s="52"/>
      <c r="X82" s="6"/>
      <c r="Y82" s="6"/>
      <c r="Z82" s="6"/>
      <c r="AA82" s="6"/>
      <c r="AB82" s="6"/>
      <c r="AC82" s="6"/>
      <c r="AD82" s="6"/>
      <c r="AE82" s="6"/>
      <c r="AF82" s="3"/>
      <c r="AG82" s="52"/>
      <c r="AH82" s="6"/>
      <c r="AI82" s="6"/>
      <c r="AJ82" s="6"/>
      <c r="AK82" s="6"/>
      <c r="AL82" s="6"/>
      <c r="AM82" s="6"/>
      <c r="AN82" s="6"/>
      <c r="AO82" s="6"/>
      <c r="AP82" s="3"/>
      <c r="AQ82" s="52"/>
      <c r="AR82" s="6"/>
      <c r="AS82" s="6"/>
      <c r="AT82" s="6"/>
      <c r="AU82" s="6"/>
      <c r="AV82" s="6"/>
      <c r="AW82" s="6"/>
      <c r="AX82" s="6"/>
      <c r="AY82" s="6"/>
      <c r="AZ82" s="3"/>
      <c r="BA82" s="81"/>
      <c r="BB82" s="6"/>
      <c r="BC82" s="6"/>
      <c r="BD82" s="6"/>
      <c r="BE82" s="6"/>
      <c r="BF82" s="6"/>
      <c r="BG82" s="6"/>
      <c r="BH82" s="6"/>
      <c r="BI82" s="6"/>
      <c r="BJ82" s="96"/>
      <c r="BK82" s="52"/>
      <c r="BL82" s="8"/>
      <c r="BM82" s="8"/>
      <c r="BN82" s="8"/>
      <c r="BO82" s="50"/>
      <c r="BP82" s="81"/>
      <c r="BQ82" s="6"/>
      <c r="BR82" s="6"/>
      <c r="BS82" s="6"/>
      <c r="BT82" s="6"/>
      <c r="BU82" s="6"/>
      <c r="BV82" s="6"/>
      <c r="BW82" s="6"/>
      <c r="BX82" s="6"/>
      <c r="BY82" s="96"/>
      <c r="BZ82" s="52"/>
      <c r="CA82" s="6"/>
      <c r="CB82" s="6"/>
      <c r="CC82" s="6"/>
      <c r="CD82" s="6"/>
      <c r="CE82" s="6"/>
      <c r="CF82" s="6"/>
      <c r="CG82" s="6"/>
      <c r="CH82" s="6"/>
      <c r="CI82" s="3"/>
      <c r="CJ82" s="81"/>
      <c r="CK82" s="6"/>
      <c r="CL82" s="6"/>
      <c r="CM82" s="6"/>
      <c r="CN82" s="6"/>
      <c r="CO82" s="6"/>
      <c r="CP82" s="6"/>
      <c r="CQ82" s="6"/>
      <c r="CR82" s="6"/>
      <c r="CS82" s="96"/>
      <c r="CT82" s="52"/>
      <c r="CU82" s="6"/>
      <c r="CV82" s="6"/>
      <c r="CW82" s="6"/>
      <c r="CX82" s="6"/>
      <c r="CY82" s="6"/>
      <c r="CZ82" s="6"/>
      <c r="DA82" s="6"/>
      <c r="DB82" s="6"/>
      <c r="DC82" s="3"/>
      <c r="DD82" s="81"/>
      <c r="DE82" s="6"/>
      <c r="DF82" s="6"/>
      <c r="DG82" s="6"/>
      <c r="DH82" s="6"/>
      <c r="DI82" s="6"/>
      <c r="DJ82" s="6"/>
      <c r="DK82" s="6"/>
      <c r="DL82" s="6"/>
      <c r="DM82" s="3"/>
      <c r="DN82" s="52"/>
      <c r="DO82" s="6"/>
      <c r="DP82" s="6"/>
      <c r="DQ82" s="6"/>
      <c r="DR82" s="6"/>
      <c r="DS82" s="6"/>
      <c r="DT82" s="6"/>
      <c r="DU82" s="6"/>
      <c r="DV82" s="6"/>
      <c r="DW82" s="96"/>
      <c r="DX82" s="52"/>
      <c r="DY82" s="6"/>
      <c r="DZ82" s="6"/>
      <c r="EA82" s="6"/>
      <c r="EB82" s="3"/>
      <c r="EC82" s="81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3"/>
      <c r="ER82" s="52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3"/>
      <c r="FG82" s="81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96"/>
      <c r="FV82" s="52"/>
      <c r="FW82" s="8"/>
      <c r="FX82" s="8"/>
      <c r="FY82" s="8"/>
      <c r="FZ82" s="8"/>
      <c r="GA82" s="6"/>
      <c r="GB82" s="8"/>
      <c r="GC82" s="8"/>
      <c r="GD82" s="8"/>
      <c r="GE82" s="50"/>
    </row>
    <row r="83" spans="1:187" s="1" customFormat="1" ht="16.5" thickBot="1" x14ac:dyDescent="0.3">
      <c r="A83" s="203"/>
      <c r="B83" s="32" t="s">
        <v>63</v>
      </c>
      <c r="C83" s="51">
        <f t="shared" si="7"/>
        <v>16538</v>
      </c>
      <c r="D83" s="51">
        <f t="shared" si="43"/>
        <v>0</v>
      </c>
      <c r="E83" s="11">
        <f t="shared" si="44"/>
        <v>0</v>
      </c>
      <c r="F83" s="11">
        <f t="shared" si="45"/>
        <v>16538</v>
      </c>
      <c r="G83" s="97">
        <f t="shared" si="46"/>
        <v>0</v>
      </c>
      <c r="H83" s="51">
        <f t="shared" si="8"/>
        <v>16538</v>
      </c>
      <c r="I83" s="11">
        <f t="shared" si="9"/>
        <v>0</v>
      </c>
      <c r="J83" s="11">
        <f t="shared" si="10"/>
        <v>0</v>
      </c>
      <c r="K83" s="11">
        <f t="shared" si="11"/>
        <v>16538</v>
      </c>
      <c r="L83" s="5">
        <f t="shared" si="12"/>
        <v>0</v>
      </c>
      <c r="M83" s="86">
        <v>10</v>
      </c>
      <c r="N83" s="11">
        <v>0</v>
      </c>
      <c r="O83" s="11">
        <v>0</v>
      </c>
      <c r="P83" s="11">
        <v>10</v>
      </c>
      <c r="Q83" s="11">
        <v>0</v>
      </c>
      <c r="R83" s="11">
        <v>16538</v>
      </c>
      <c r="S83" s="11">
        <v>0</v>
      </c>
      <c r="T83" s="11">
        <v>0</v>
      </c>
      <c r="U83" s="11">
        <v>16538</v>
      </c>
      <c r="V83" s="5">
        <v>0</v>
      </c>
      <c r="W83" s="51"/>
      <c r="X83" s="11"/>
      <c r="Y83" s="11"/>
      <c r="Z83" s="11"/>
      <c r="AA83" s="11"/>
      <c r="AB83" s="11"/>
      <c r="AC83" s="11"/>
      <c r="AD83" s="11"/>
      <c r="AE83" s="11"/>
      <c r="AF83" s="5"/>
      <c r="AG83" s="51"/>
      <c r="AH83" s="11"/>
      <c r="AI83" s="11"/>
      <c r="AJ83" s="11"/>
      <c r="AK83" s="11"/>
      <c r="AL83" s="11"/>
      <c r="AM83" s="11"/>
      <c r="AN83" s="11"/>
      <c r="AO83" s="11"/>
      <c r="AP83" s="5"/>
      <c r="AQ83" s="51"/>
      <c r="AR83" s="11"/>
      <c r="AS83" s="11"/>
      <c r="AT83" s="11"/>
      <c r="AU83" s="11"/>
      <c r="AV83" s="11"/>
      <c r="AW83" s="11"/>
      <c r="AX83" s="11"/>
      <c r="AY83" s="11"/>
      <c r="AZ83" s="5"/>
      <c r="BA83" s="86"/>
      <c r="BB83" s="11"/>
      <c r="BC83" s="11"/>
      <c r="BD83" s="11"/>
      <c r="BE83" s="11"/>
      <c r="BF83" s="11"/>
      <c r="BG83" s="11"/>
      <c r="BH83" s="11"/>
      <c r="BI83" s="11"/>
      <c r="BJ83" s="97"/>
      <c r="BK83" s="51"/>
      <c r="BL83" s="10"/>
      <c r="BM83" s="10"/>
      <c r="BN83" s="10"/>
      <c r="BO83" s="58"/>
      <c r="BP83" s="86"/>
      <c r="BQ83" s="11"/>
      <c r="BR83" s="11"/>
      <c r="BS83" s="11"/>
      <c r="BT83" s="11"/>
      <c r="BU83" s="11"/>
      <c r="BV83" s="11"/>
      <c r="BW83" s="11"/>
      <c r="BX83" s="11"/>
      <c r="BY83" s="97"/>
      <c r="BZ83" s="51"/>
      <c r="CA83" s="11"/>
      <c r="CB83" s="11"/>
      <c r="CC83" s="11"/>
      <c r="CD83" s="11"/>
      <c r="CE83" s="11"/>
      <c r="CF83" s="11"/>
      <c r="CG83" s="11"/>
      <c r="CH83" s="11"/>
      <c r="CI83" s="5"/>
      <c r="CJ83" s="86"/>
      <c r="CK83" s="11"/>
      <c r="CL83" s="11"/>
      <c r="CM83" s="11"/>
      <c r="CN83" s="11"/>
      <c r="CO83" s="11"/>
      <c r="CP83" s="11"/>
      <c r="CQ83" s="11"/>
      <c r="CR83" s="11"/>
      <c r="CS83" s="97"/>
      <c r="CT83" s="51"/>
      <c r="CU83" s="11"/>
      <c r="CV83" s="11"/>
      <c r="CW83" s="11"/>
      <c r="CX83" s="11"/>
      <c r="CY83" s="11"/>
      <c r="CZ83" s="11"/>
      <c r="DA83" s="11"/>
      <c r="DB83" s="11"/>
      <c r="DC83" s="5"/>
      <c r="DD83" s="86"/>
      <c r="DE83" s="11"/>
      <c r="DF83" s="11"/>
      <c r="DG83" s="11"/>
      <c r="DH83" s="11"/>
      <c r="DI83" s="11"/>
      <c r="DJ83" s="11"/>
      <c r="DK83" s="11"/>
      <c r="DL83" s="11"/>
      <c r="DM83" s="5"/>
      <c r="DN83" s="51"/>
      <c r="DO83" s="11"/>
      <c r="DP83" s="11"/>
      <c r="DQ83" s="11"/>
      <c r="DR83" s="11"/>
      <c r="DS83" s="11"/>
      <c r="DT83" s="11"/>
      <c r="DU83" s="11"/>
      <c r="DV83" s="11"/>
      <c r="DW83" s="97"/>
      <c r="DX83" s="51"/>
      <c r="DY83" s="11"/>
      <c r="DZ83" s="11"/>
      <c r="EA83" s="11"/>
      <c r="EB83" s="5"/>
      <c r="EC83" s="86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5"/>
      <c r="ER83" s="5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5"/>
      <c r="FG83" s="86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97"/>
      <c r="FV83" s="51"/>
      <c r="FW83" s="10"/>
      <c r="FX83" s="10"/>
      <c r="FY83" s="10"/>
      <c r="FZ83" s="10"/>
      <c r="GA83" s="11"/>
      <c r="GB83" s="10"/>
      <c r="GC83" s="10"/>
      <c r="GD83" s="10"/>
      <c r="GE83" s="58"/>
    </row>
    <row r="84" spans="1:187" s="1" customFormat="1" x14ac:dyDescent="0.25">
      <c r="A84" s="201">
        <v>14</v>
      </c>
      <c r="B84" s="25" t="s">
        <v>18</v>
      </c>
      <c r="C84" s="64">
        <f t="shared" si="7"/>
        <v>24684584</v>
      </c>
      <c r="D84" s="64">
        <f t="shared" si="43"/>
        <v>4803147</v>
      </c>
      <c r="E84" s="14">
        <f t="shared" si="44"/>
        <v>5710486</v>
      </c>
      <c r="F84" s="14">
        <f t="shared" si="45"/>
        <v>7075104</v>
      </c>
      <c r="G84" s="95">
        <f t="shared" si="46"/>
        <v>7095847</v>
      </c>
      <c r="H84" s="64">
        <f t="shared" si="8"/>
        <v>13062083</v>
      </c>
      <c r="I84" s="14">
        <f t="shared" si="9"/>
        <v>2142710</v>
      </c>
      <c r="J84" s="14">
        <f t="shared" si="10"/>
        <v>3349650</v>
      </c>
      <c r="K84" s="14">
        <f t="shared" si="11"/>
        <v>3783236</v>
      </c>
      <c r="L84" s="2">
        <f t="shared" si="12"/>
        <v>3786487</v>
      </c>
      <c r="M84" s="80">
        <v>12413</v>
      </c>
      <c r="N84" s="49">
        <v>1277</v>
      </c>
      <c r="O84" s="49">
        <v>787</v>
      </c>
      <c r="P84" s="49">
        <v>5174</v>
      </c>
      <c r="Q84" s="49">
        <v>5175</v>
      </c>
      <c r="R84" s="49">
        <v>7283675</v>
      </c>
      <c r="S84" s="49">
        <v>730594</v>
      </c>
      <c r="T84" s="49">
        <v>1990909</v>
      </c>
      <c r="U84" s="49">
        <v>2281203</v>
      </c>
      <c r="V84" s="24">
        <v>2280969</v>
      </c>
      <c r="W84" s="55">
        <v>25</v>
      </c>
      <c r="X84" s="49">
        <v>13</v>
      </c>
      <c r="Y84" s="49">
        <v>1</v>
      </c>
      <c r="Z84" s="49">
        <v>5</v>
      </c>
      <c r="AA84" s="49">
        <v>6</v>
      </c>
      <c r="AB84" s="49">
        <v>16694</v>
      </c>
      <c r="AC84" s="49">
        <v>9667</v>
      </c>
      <c r="AD84" s="49">
        <v>1267</v>
      </c>
      <c r="AE84" s="49">
        <v>2247</v>
      </c>
      <c r="AF84" s="24">
        <v>3513</v>
      </c>
      <c r="AG84" s="55">
        <v>3</v>
      </c>
      <c r="AH84" s="49">
        <v>1</v>
      </c>
      <c r="AI84" s="49">
        <v>0</v>
      </c>
      <c r="AJ84" s="49">
        <v>1</v>
      </c>
      <c r="AK84" s="49">
        <v>1</v>
      </c>
      <c r="AL84" s="49">
        <v>8607</v>
      </c>
      <c r="AM84" s="49">
        <v>6567</v>
      </c>
      <c r="AN84" s="49">
        <v>0</v>
      </c>
      <c r="AO84" s="49">
        <v>1020</v>
      </c>
      <c r="AP84" s="24">
        <v>1020</v>
      </c>
      <c r="AQ84" s="55">
        <v>366</v>
      </c>
      <c r="AR84" s="49">
        <v>81</v>
      </c>
      <c r="AS84" s="49">
        <v>36</v>
      </c>
      <c r="AT84" s="49">
        <v>125</v>
      </c>
      <c r="AU84" s="49">
        <v>124</v>
      </c>
      <c r="AV84" s="49">
        <v>339710</v>
      </c>
      <c r="AW84" s="49">
        <v>74977</v>
      </c>
      <c r="AX84" s="49">
        <v>34249</v>
      </c>
      <c r="AY84" s="49">
        <v>115705</v>
      </c>
      <c r="AZ84" s="24">
        <v>114779</v>
      </c>
      <c r="BA84" s="80">
        <v>1701</v>
      </c>
      <c r="BB84" s="49">
        <v>497</v>
      </c>
      <c r="BC84" s="49">
        <v>134</v>
      </c>
      <c r="BD84" s="49">
        <v>534</v>
      </c>
      <c r="BE84" s="49">
        <v>536</v>
      </c>
      <c r="BF84" s="49">
        <v>2081994</v>
      </c>
      <c r="BG84" s="49">
        <v>565255</v>
      </c>
      <c r="BH84" s="49">
        <v>451308</v>
      </c>
      <c r="BI84" s="49">
        <v>531143</v>
      </c>
      <c r="BJ84" s="99">
        <v>534288</v>
      </c>
      <c r="BK84" s="55">
        <f t="shared" si="67"/>
        <v>3331403</v>
      </c>
      <c r="BL84" s="106">
        <f>BV84+CF84+CP84+CZ84</f>
        <v>755650</v>
      </c>
      <c r="BM84" s="106">
        <f t="shared" ref="BM84:BO84" si="85">BW84+CG84+CQ84+DA84</f>
        <v>871917</v>
      </c>
      <c r="BN84" s="106">
        <f t="shared" si="85"/>
        <v>851918</v>
      </c>
      <c r="BO84" s="107">
        <f t="shared" si="85"/>
        <v>851918</v>
      </c>
      <c r="BP84" s="80">
        <v>6371</v>
      </c>
      <c r="BQ84" s="49">
        <v>1692</v>
      </c>
      <c r="BR84" s="49">
        <v>833</v>
      </c>
      <c r="BS84" s="49">
        <v>1923</v>
      </c>
      <c r="BT84" s="49">
        <v>1923</v>
      </c>
      <c r="BU84" s="49">
        <v>3117060</v>
      </c>
      <c r="BV84" s="49">
        <v>712584</v>
      </c>
      <c r="BW84" s="49">
        <v>791638</v>
      </c>
      <c r="BX84" s="49">
        <v>806419</v>
      </c>
      <c r="BY84" s="99">
        <v>806419</v>
      </c>
      <c r="BZ84" s="55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24">
        <v>0</v>
      </c>
      <c r="CJ84" s="80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  <c r="CP84" s="49">
        <v>0</v>
      </c>
      <c r="CQ84" s="49">
        <v>0</v>
      </c>
      <c r="CR84" s="49">
        <v>0</v>
      </c>
      <c r="CS84" s="99">
        <v>0</v>
      </c>
      <c r="CT84" s="55">
        <v>366</v>
      </c>
      <c r="CU84" s="49">
        <v>75</v>
      </c>
      <c r="CV84" s="49">
        <v>137</v>
      </c>
      <c r="CW84" s="49">
        <v>77</v>
      </c>
      <c r="CX84" s="49">
        <v>77</v>
      </c>
      <c r="CY84" s="49">
        <v>214343</v>
      </c>
      <c r="CZ84" s="49">
        <v>43066</v>
      </c>
      <c r="DA84" s="49">
        <v>80279</v>
      </c>
      <c r="DB84" s="49">
        <v>45499</v>
      </c>
      <c r="DC84" s="24">
        <v>45499</v>
      </c>
      <c r="DD84" s="80">
        <v>361</v>
      </c>
      <c r="DE84" s="49">
        <v>83</v>
      </c>
      <c r="DF84" s="49">
        <v>78</v>
      </c>
      <c r="DG84" s="49">
        <v>100</v>
      </c>
      <c r="DH84" s="49">
        <v>100</v>
      </c>
      <c r="DI84" s="49">
        <v>9732356</v>
      </c>
      <c r="DJ84" s="49">
        <v>2217509</v>
      </c>
      <c r="DK84" s="49">
        <v>2005289</v>
      </c>
      <c r="DL84" s="49">
        <v>2768404</v>
      </c>
      <c r="DM84" s="24">
        <v>2741154</v>
      </c>
      <c r="DN84" s="55">
        <v>53</v>
      </c>
      <c r="DO84" s="49">
        <v>9</v>
      </c>
      <c r="DP84" s="49">
        <v>12</v>
      </c>
      <c r="DQ84" s="49">
        <v>14</v>
      </c>
      <c r="DR84" s="49">
        <v>18</v>
      </c>
      <c r="DS84" s="49">
        <v>812517</v>
      </c>
      <c r="DT84" s="49">
        <v>143176</v>
      </c>
      <c r="DU84" s="49">
        <v>186351</v>
      </c>
      <c r="DV84" s="49">
        <v>219124</v>
      </c>
      <c r="DW84" s="99">
        <v>263866</v>
      </c>
      <c r="DX84" s="64">
        <f>DY84+DZ84+EB84+EA84</f>
        <v>1077628</v>
      </c>
      <c r="DY84" s="14">
        <f>EN84+FC84+FR84</f>
        <v>299752</v>
      </c>
      <c r="DZ84" s="14">
        <f>EO84+FD84+FS84</f>
        <v>169196</v>
      </c>
      <c r="EA84" s="14">
        <f>EP84+FE84+FT84</f>
        <v>304340</v>
      </c>
      <c r="EB84" s="2">
        <f>EQ84+FF84+FU84</f>
        <v>304340</v>
      </c>
      <c r="EC84" s="80">
        <v>1935</v>
      </c>
      <c r="ED84" s="49">
        <v>630</v>
      </c>
      <c r="EE84" s="49">
        <v>305</v>
      </c>
      <c r="EF84" s="49">
        <v>500</v>
      </c>
      <c r="EG84" s="49">
        <v>500</v>
      </c>
      <c r="EH84" s="49">
        <v>4380</v>
      </c>
      <c r="EI84" s="49">
        <v>1341</v>
      </c>
      <c r="EJ84" s="49">
        <v>750</v>
      </c>
      <c r="EK84" s="49">
        <v>1145</v>
      </c>
      <c r="EL84" s="49">
        <v>1144</v>
      </c>
      <c r="EM84" s="49">
        <v>1077628</v>
      </c>
      <c r="EN84" s="49">
        <v>299752</v>
      </c>
      <c r="EO84" s="49">
        <v>169196</v>
      </c>
      <c r="EP84" s="49">
        <v>304340</v>
      </c>
      <c r="EQ84" s="24">
        <v>304340</v>
      </c>
      <c r="ER84" s="55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49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24">
        <v>0</v>
      </c>
      <c r="FG84" s="80">
        <f t="shared" si="69"/>
        <v>0</v>
      </c>
      <c r="FH84" s="49"/>
      <c r="FI84" s="49"/>
      <c r="FJ84" s="49"/>
      <c r="FK84" s="49"/>
      <c r="FL84" s="49">
        <f t="shared" si="70"/>
        <v>0</v>
      </c>
      <c r="FM84" s="49"/>
      <c r="FN84" s="49"/>
      <c r="FO84" s="49"/>
      <c r="FP84" s="49"/>
      <c r="FQ84" s="49">
        <f t="shared" si="71"/>
        <v>0</v>
      </c>
      <c r="FR84" s="49"/>
      <c r="FS84" s="49"/>
      <c r="FT84" s="49"/>
      <c r="FU84" s="99"/>
      <c r="FV84" s="55">
        <v>0</v>
      </c>
      <c r="FW84" s="23">
        <v>0</v>
      </c>
      <c r="FX84" s="23">
        <v>0</v>
      </c>
      <c r="FY84" s="23">
        <v>0</v>
      </c>
      <c r="FZ84" s="23">
        <v>0</v>
      </c>
      <c r="GA84" s="49">
        <v>0</v>
      </c>
      <c r="GB84" s="23">
        <v>0</v>
      </c>
      <c r="GC84" s="23">
        <v>0</v>
      </c>
      <c r="GD84" s="23">
        <v>0</v>
      </c>
      <c r="GE84" s="39">
        <v>0</v>
      </c>
    </row>
    <row r="85" spans="1:187" s="1" customFormat="1" x14ac:dyDescent="0.25">
      <c r="A85" s="207"/>
      <c r="B85" s="27" t="s">
        <v>357</v>
      </c>
      <c r="C85" s="88">
        <f t="shared" si="7"/>
        <v>13480</v>
      </c>
      <c r="D85" s="52">
        <f t="shared" si="43"/>
        <v>0</v>
      </c>
      <c r="E85" s="191">
        <f t="shared" si="44"/>
        <v>0</v>
      </c>
      <c r="F85" s="191">
        <f t="shared" si="45"/>
        <v>6740</v>
      </c>
      <c r="G85" s="194">
        <f t="shared" si="46"/>
        <v>6740</v>
      </c>
      <c r="H85" s="52">
        <f t="shared" si="8"/>
        <v>13480</v>
      </c>
      <c r="I85" s="191">
        <f t="shared" si="9"/>
        <v>0</v>
      </c>
      <c r="J85" s="191">
        <f t="shared" si="10"/>
        <v>0</v>
      </c>
      <c r="K85" s="191">
        <f t="shared" si="11"/>
        <v>6740</v>
      </c>
      <c r="L85" s="3">
        <f t="shared" si="12"/>
        <v>6740</v>
      </c>
      <c r="M85" s="81"/>
      <c r="N85" s="191"/>
      <c r="O85" s="191"/>
      <c r="P85" s="191"/>
      <c r="Q85" s="191"/>
      <c r="R85" s="191"/>
      <c r="S85" s="191"/>
      <c r="T85" s="191"/>
      <c r="U85" s="191"/>
      <c r="V85" s="3"/>
      <c r="W85" s="52"/>
      <c r="X85" s="191"/>
      <c r="Y85" s="191"/>
      <c r="Z85" s="191"/>
      <c r="AA85" s="191"/>
      <c r="AB85" s="191"/>
      <c r="AC85" s="191"/>
      <c r="AD85" s="191"/>
      <c r="AE85" s="191"/>
      <c r="AF85" s="3"/>
      <c r="AG85" s="52"/>
      <c r="AH85" s="191"/>
      <c r="AI85" s="191"/>
      <c r="AJ85" s="191"/>
      <c r="AK85" s="191"/>
      <c r="AL85" s="191"/>
      <c r="AM85" s="191"/>
      <c r="AN85" s="191"/>
      <c r="AO85" s="191"/>
      <c r="AP85" s="3"/>
      <c r="AQ85" s="52"/>
      <c r="AR85" s="191"/>
      <c r="AS85" s="191"/>
      <c r="AT85" s="191"/>
      <c r="AU85" s="191"/>
      <c r="AV85" s="191"/>
      <c r="AW85" s="191"/>
      <c r="AX85" s="191"/>
      <c r="AY85" s="191"/>
      <c r="AZ85" s="3"/>
      <c r="BA85" s="81">
        <v>142</v>
      </c>
      <c r="BB85" s="191">
        <v>0</v>
      </c>
      <c r="BC85" s="191">
        <v>0</v>
      </c>
      <c r="BD85" s="191">
        <v>71</v>
      </c>
      <c r="BE85" s="191">
        <v>71</v>
      </c>
      <c r="BF85" s="191">
        <v>13480</v>
      </c>
      <c r="BG85" s="191">
        <v>0</v>
      </c>
      <c r="BH85" s="191">
        <v>0</v>
      </c>
      <c r="BI85" s="191">
        <v>6740</v>
      </c>
      <c r="BJ85" s="194">
        <v>6740</v>
      </c>
      <c r="BK85" s="52"/>
      <c r="BL85" s="8"/>
      <c r="BM85" s="8"/>
      <c r="BN85" s="8"/>
      <c r="BO85" s="50"/>
      <c r="BP85" s="81"/>
      <c r="BQ85" s="191"/>
      <c r="BR85" s="191"/>
      <c r="BS85" s="191"/>
      <c r="BT85" s="191"/>
      <c r="BU85" s="191"/>
      <c r="BV85" s="191"/>
      <c r="BW85" s="191"/>
      <c r="BX85" s="191"/>
      <c r="BY85" s="194"/>
      <c r="BZ85" s="52"/>
      <c r="CA85" s="191"/>
      <c r="CB85" s="191"/>
      <c r="CC85" s="191"/>
      <c r="CD85" s="191"/>
      <c r="CE85" s="191"/>
      <c r="CF85" s="191"/>
      <c r="CG85" s="191"/>
      <c r="CH85" s="191"/>
      <c r="CI85" s="3"/>
      <c r="CJ85" s="81"/>
      <c r="CK85" s="191"/>
      <c r="CL85" s="191"/>
      <c r="CM85" s="191"/>
      <c r="CN85" s="191"/>
      <c r="CO85" s="191"/>
      <c r="CP85" s="191"/>
      <c r="CQ85" s="191"/>
      <c r="CR85" s="191"/>
      <c r="CS85" s="194"/>
      <c r="CT85" s="52"/>
      <c r="CU85" s="191"/>
      <c r="CV85" s="191"/>
      <c r="CW85" s="191"/>
      <c r="CX85" s="191"/>
      <c r="CY85" s="191"/>
      <c r="CZ85" s="191"/>
      <c r="DA85" s="191"/>
      <c r="DB85" s="191"/>
      <c r="DC85" s="3"/>
      <c r="DD85" s="81"/>
      <c r="DE85" s="191"/>
      <c r="DF85" s="191"/>
      <c r="DG85" s="191"/>
      <c r="DH85" s="191"/>
      <c r="DI85" s="191"/>
      <c r="DJ85" s="191"/>
      <c r="DK85" s="191"/>
      <c r="DL85" s="191"/>
      <c r="DM85" s="3"/>
      <c r="DN85" s="52"/>
      <c r="DO85" s="191"/>
      <c r="DP85" s="191"/>
      <c r="DQ85" s="191"/>
      <c r="DR85" s="191"/>
      <c r="DS85" s="191"/>
      <c r="DT85" s="191"/>
      <c r="DU85" s="191"/>
      <c r="DV85" s="191"/>
      <c r="DW85" s="194"/>
      <c r="DX85" s="52"/>
      <c r="DY85" s="191"/>
      <c r="DZ85" s="191"/>
      <c r="EA85" s="191"/>
      <c r="EB85" s="3"/>
      <c r="EC85" s="81"/>
      <c r="ED85" s="191"/>
      <c r="EE85" s="191"/>
      <c r="EF85" s="191"/>
      <c r="EG85" s="191"/>
      <c r="EH85" s="191"/>
      <c r="EI85" s="191"/>
      <c r="EJ85" s="191"/>
      <c r="EK85" s="191"/>
      <c r="EL85" s="191"/>
      <c r="EM85" s="191"/>
      <c r="EN85" s="191"/>
      <c r="EO85" s="191"/>
      <c r="EP85" s="191"/>
      <c r="EQ85" s="3"/>
      <c r="ER85" s="52"/>
      <c r="ES85" s="191"/>
      <c r="ET85" s="191"/>
      <c r="EU85" s="191"/>
      <c r="EV85" s="191"/>
      <c r="EW85" s="191"/>
      <c r="EX85" s="191"/>
      <c r="EY85" s="191"/>
      <c r="EZ85" s="191"/>
      <c r="FA85" s="191"/>
      <c r="FB85" s="191"/>
      <c r="FC85" s="191"/>
      <c r="FD85" s="191"/>
      <c r="FE85" s="191"/>
      <c r="FF85" s="3"/>
      <c r="FG85" s="81"/>
      <c r="FH85" s="191"/>
      <c r="FI85" s="191"/>
      <c r="FJ85" s="191"/>
      <c r="FK85" s="191"/>
      <c r="FL85" s="191"/>
      <c r="FM85" s="191"/>
      <c r="FN85" s="191"/>
      <c r="FO85" s="191"/>
      <c r="FP85" s="191"/>
      <c r="FQ85" s="191"/>
      <c r="FR85" s="191"/>
      <c r="FS85" s="191"/>
      <c r="FT85" s="191"/>
      <c r="FU85" s="194"/>
      <c r="FV85" s="52"/>
      <c r="FW85" s="8"/>
      <c r="FX85" s="8"/>
      <c r="FY85" s="8"/>
      <c r="FZ85" s="8"/>
      <c r="GA85" s="191"/>
      <c r="GB85" s="8"/>
      <c r="GC85" s="8"/>
      <c r="GD85" s="8"/>
      <c r="GE85" s="50"/>
    </row>
    <row r="86" spans="1:187" s="1" customFormat="1" x14ac:dyDescent="0.25">
      <c r="A86" s="204"/>
      <c r="B86" s="27" t="s">
        <v>69</v>
      </c>
      <c r="C86" s="52">
        <f t="shared" si="7"/>
        <v>65839</v>
      </c>
      <c r="D86" s="52">
        <f t="shared" si="43"/>
        <v>22629</v>
      </c>
      <c r="E86" s="6">
        <f t="shared" si="44"/>
        <v>10441</v>
      </c>
      <c r="F86" s="6">
        <f t="shared" si="45"/>
        <v>16348</v>
      </c>
      <c r="G86" s="96">
        <f t="shared" si="46"/>
        <v>16421</v>
      </c>
      <c r="H86" s="52">
        <f t="shared" si="8"/>
        <v>65839</v>
      </c>
      <c r="I86" s="6">
        <f t="shared" si="9"/>
        <v>22629</v>
      </c>
      <c r="J86" s="6">
        <f t="shared" si="10"/>
        <v>10441</v>
      </c>
      <c r="K86" s="6">
        <f t="shared" si="11"/>
        <v>16348</v>
      </c>
      <c r="L86" s="3">
        <f t="shared" si="12"/>
        <v>16421</v>
      </c>
      <c r="M86" s="81">
        <v>968</v>
      </c>
      <c r="N86" s="6">
        <v>211</v>
      </c>
      <c r="O86" s="6">
        <v>184</v>
      </c>
      <c r="P86" s="6">
        <v>286</v>
      </c>
      <c r="Q86" s="6">
        <v>287</v>
      </c>
      <c r="R86" s="6">
        <v>65839</v>
      </c>
      <c r="S86" s="6">
        <v>22629</v>
      </c>
      <c r="T86" s="6">
        <v>10441</v>
      </c>
      <c r="U86" s="6">
        <v>16348</v>
      </c>
      <c r="V86" s="3">
        <v>16421</v>
      </c>
      <c r="W86" s="52"/>
      <c r="X86" s="6"/>
      <c r="Y86" s="6"/>
      <c r="Z86" s="6"/>
      <c r="AA86" s="6"/>
      <c r="AB86" s="6"/>
      <c r="AC86" s="6"/>
      <c r="AD86" s="6"/>
      <c r="AE86" s="6"/>
      <c r="AF86" s="3"/>
      <c r="AG86" s="52"/>
      <c r="AH86" s="6"/>
      <c r="AI86" s="6"/>
      <c r="AJ86" s="6"/>
      <c r="AK86" s="6"/>
      <c r="AL86" s="6"/>
      <c r="AM86" s="6"/>
      <c r="AN86" s="6"/>
      <c r="AO86" s="6"/>
      <c r="AP86" s="3"/>
      <c r="AQ86" s="52"/>
      <c r="AR86" s="6"/>
      <c r="AS86" s="6"/>
      <c r="AT86" s="6"/>
      <c r="AU86" s="6"/>
      <c r="AV86" s="6"/>
      <c r="AW86" s="6"/>
      <c r="AX86" s="6"/>
      <c r="AY86" s="6"/>
      <c r="AZ86" s="3"/>
      <c r="BA86" s="81"/>
      <c r="BB86" s="6"/>
      <c r="BC86" s="6"/>
      <c r="BD86" s="6"/>
      <c r="BE86" s="6"/>
      <c r="BF86" s="6"/>
      <c r="BG86" s="6"/>
      <c r="BH86" s="6"/>
      <c r="BI86" s="6"/>
      <c r="BJ86" s="96"/>
      <c r="BK86" s="52"/>
      <c r="BL86" s="8"/>
      <c r="BM86" s="8"/>
      <c r="BN86" s="8"/>
      <c r="BO86" s="50"/>
      <c r="BP86" s="81"/>
      <c r="BQ86" s="6"/>
      <c r="BR86" s="6"/>
      <c r="BS86" s="6"/>
      <c r="BT86" s="6"/>
      <c r="BU86" s="6"/>
      <c r="BV86" s="6"/>
      <c r="BW86" s="6"/>
      <c r="BX86" s="6"/>
      <c r="BY86" s="96"/>
      <c r="BZ86" s="52"/>
      <c r="CA86" s="6"/>
      <c r="CB86" s="6"/>
      <c r="CC86" s="6"/>
      <c r="CD86" s="6"/>
      <c r="CE86" s="6"/>
      <c r="CF86" s="6"/>
      <c r="CG86" s="6"/>
      <c r="CH86" s="6"/>
      <c r="CI86" s="3"/>
      <c r="CJ86" s="81"/>
      <c r="CK86" s="6"/>
      <c r="CL86" s="6"/>
      <c r="CM86" s="6"/>
      <c r="CN86" s="6"/>
      <c r="CO86" s="6"/>
      <c r="CP86" s="6"/>
      <c r="CQ86" s="6"/>
      <c r="CR86" s="6"/>
      <c r="CS86" s="96"/>
      <c r="CT86" s="52"/>
      <c r="CU86" s="6"/>
      <c r="CV86" s="6"/>
      <c r="CW86" s="6"/>
      <c r="CX86" s="6"/>
      <c r="CY86" s="6"/>
      <c r="CZ86" s="6"/>
      <c r="DA86" s="6"/>
      <c r="DB86" s="6"/>
      <c r="DC86" s="3"/>
      <c r="DD86" s="81"/>
      <c r="DE86" s="6"/>
      <c r="DF86" s="6"/>
      <c r="DG86" s="6"/>
      <c r="DH86" s="6"/>
      <c r="DI86" s="6"/>
      <c r="DJ86" s="6"/>
      <c r="DK86" s="6"/>
      <c r="DL86" s="6"/>
      <c r="DM86" s="3"/>
      <c r="DN86" s="52"/>
      <c r="DO86" s="6"/>
      <c r="DP86" s="6"/>
      <c r="DQ86" s="6"/>
      <c r="DR86" s="6"/>
      <c r="DS86" s="6"/>
      <c r="DT86" s="6"/>
      <c r="DU86" s="6"/>
      <c r="DV86" s="6"/>
      <c r="DW86" s="96"/>
      <c r="DX86" s="52"/>
      <c r="DY86" s="6"/>
      <c r="DZ86" s="6"/>
      <c r="EA86" s="6"/>
      <c r="EB86" s="3"/>
      <c r="EC86" s="81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2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1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6"/>
      <c r="FV86" s="52"/>
      <c r="FW86" s="8"/>
      <c r="FX86" s="8"/>
      <c r="FY86" s="8"/>
      <c r="FZ86" s="8"/>
      <c r="GA86" s="6"/>
      <c r="GB86" s="8"/>
      <c r="GC86" s="8"/>
      <c r="GD86" s="8"/>
      <c r="GE86" s="50"/>
    </row>
    <row r="87" spans="1:187" s="1" customFormat="1" x14ac:dyDescent="0.25">
      <c r="A87" s="204"/>
      <c r="B87" s="130" t="s">
        <v>84</v>
      </c>
      <c r="C87" s="52">
        <f t="shared" si="7"/>
        <v>128041</v>
      </c>
      <c r="D87" s="52">
        <f t="shared" ref="D87:D122" si="86">I87+DJ87+DT87+DY87+GB87</f>
        <v>0</v>
      </c>
      <c r="E87" s="6">
        <f t="shared" ref="E87:E122" si="87">J87+DK87+DU87+DZ87+GC87</f>
        <v>0</v>
      </c>
      <c r="F87" s="6">
        <f t="shared" ref="F87:F122" si="88">K87+DL87+DV87+EA87+GD87</f>
        <v>64021</v>
      </c>
      <c r="G87" s="96">
        <f t="shared" ref="G87:G122" si="89">L87+DM87+DW87+EB87+GE87</f>
        <v>64020</v>
      </c>
      <c r="H87" s="52">
        <f t="shared" si="8"/>
        <v>128041</v>
      </c>
      <c r="I87" s="6">
        <f t="shared" si="9"/>
        <v>0</v>
      </c>
      <c r="J87" s="6">
        <f t="shared" si="10"/>
        <v>0</v>
      </c>
      <c r="K87" s="6">
        <f t="shared" si="11"/>
        <v>64021</v>
      </c>
      <c r="L87" s="3">
        <f t="shared" si="12"/>
        <v>64020</v>
      </c>
      <c r="M87" s="81"/>
      <c r="N87" s="6"/>
      <c r="O87" s="6"/>
      <c r="P87" s="6"/>
      <c r="Q87" s="6"/>
      <c r="R87" s="6"/>
      <c r="S87" s="6"/>
      <c r="T87" s="6"/>
      <c r="U87" s="6"/>
      <c r="V87" s="3"/>
      <c r="W87" s="52"/>
      <c r="X87" s="6"/>
      <c r="Y87" s="6"/>
      <c r="Z87" s="6"/>
      <c r="AA87" s="6"/>
      <c r="AB87" s="6"/>
      <c r="AC87" s="6"/>
      <c r="AD87" s="6"/>
      <c r="AE87" s="6"/>
      <c r="AF87" s="3"/>
      <c r="AG87" s="52"/>
      <c r="AH87" s="6"/>
      <c r="AI87" s="6"/>
      <c r="AJ87" s="6"/>
      <c r="AK87" s="6"/>
      <c r="AL87" s="6"/>
      <c r="AM87" s="6"/>
      <c r="AN87" s="6"/>
      <c r="AO87" s="6"/>
      <c r="AP87" s="3"/>
      <c r="AQ87" s="52"/>
      <c r="AR87" s="6"/>
      <c r="AS87" s="6"/>
      <c r="AT87" s="6"/>
      <c r="AU87" s="6"/>
      <c r="AV87" s="6"/>
      <c r="AW87" s="6"/>
      <c r="AX87" s="6"/>
      <c r="AY87" s="6"/>
      <c r="AZ87" s="3"/>
      <c r="BA87" s="81">
        <v>113</v>
      </c>
      <c r="BB87" s="6">
        <v>0</v>
      </c>
      <c r="BC87" s="6">
        <v>0</v>
      </c>
      <c r="BD87" s="6">
        <v>56</v>
      </c>
      <c r="BE87" s="6">
        <v>57</v>
      </c>
      <c r="BF87" s="6">
        <v>128041</v>
      </c>
      <c r="BG87" s="6">
        <v>0</v>
      </c>
      <c r="BH87" s="6">
        <v>0</v>
      </c>
      <c r="BI87" s="6">
        <v>64021</v>
      </c>
      <c r="BJ87" s="96">
        <v>64020</v>
      </c>
      <c r="BK87" s="52"/>
      <c r="BL87" s="8"/>
      <c r="BM87" s="8"/>
      <c r="BN87" s="8"/>
      <c r="BO87" s="50"/>
      <c r="BP87" s="81"/>
      <c r="BQ87" s="6"/>
      <c r="BR87" s="6"/>
      <c r="BS87" s="6"/>
      <c r="BT87" s="6"/>
      <c r="BU87" s="6"/>
      <c r="BV87" s="6"/>
      <c r="BW87" s="6"/>
      <c r="BX87" s="6"/>
      <c r="BY87" s="96"/>
      <c r="BZ87" s="52"/>
      <c r="CA87" s="6"/>
      <c r="CB87" s="6"/>
      <c r="CC87" s="6"/>
      <c r="CD87" s="6"/>
      <c r="CE87" s="6"/>
      <c r="CF87" s="6"/>
      <c r="CG87" s="6"/>
      <c r="CH87" s="6"/>
      <c r="CI87" s="3"/>
      <c r="CJ87" s="81"/>
      <c r="CK87" s="6"/>
      <c r="CL87" s="6"/>
      <c r="CM87" s="6"/>
      <c r="CN87" s="6"/>
      <c r="CO87" s="6"/>
      <c r="CP87" s="6"/>
      <c r="CQ87" s="6"/>
      <c r="CR87" s="6"/>
      <c r="CS87" s="96"/>
      <c r="CT87" s="52"/>
      <c r="CU87" s="6"/>
      <c r="CV87" s="6"/>
      <c r="CW87" s="6"/>
      <c r="CX87" s="6"/>
      <c r="CY87" s="6"/>
      <c r="CZ87" s="6"/>
      <c r="DA87" s="6"/>
      <c r="DB87" s="6"/>
      <c r="DC87" s="3"/>
      <c r="DD87" s="81"/>
      <c r="DE87" s="6"/>
      <c r="DF87" s="6"/>
      <c r="DG87" s="6"/>
      <c r="DH87" s="6"/>
      <c r="DI87" s="6"/>
      <c r="DJ87" s="6"/>
      <c r="DK87" s="6"/>
      <c r="DL87" s="6"/>
      <c r="DM87" s="3"/>
      <c r="DN87" s="52"/>
      <c r="DO87" s="6"/>
      <c r="DP87" s="6"/>
      <c r="DQ87" s="6"/>
      <c r="DR87" s="6"/>
      <c r="DS87" s="6"/>
      <c r="DT87" s="6"/>
      <c r="DU87" s="6"/>
      <c r="DV87" s="6"/>
      <c r="DW87" s="96"/>
      <c r="DX87" s="52"/>
      <c r="DY87" s="6"/>
      <c r="DZ87" s="6"/>
      <c r="EA87" s="6"/>
      <c r="EB87" s="3"/>
      <c r="EC87" s="81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2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1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6"/>
      <c r="FV87" s="52"/>
      <c r="FW87" s="8"/>
      <c r="FX87" s="8"/>
      <c r="FY87" s="8"/>
      <c r="FZ87" s="8"/>
      <c r="GA87" s="6"/>
      <c r="GB87" s="8"/>
      <c r="GC87" s="8"/>
      <c r="GD87" s="8"/>
      <c r="GE87" s="50"/>
    </row>
    <row r="88" spans="1:187" s="1" customFormat="1" ht="31.5" x14ac:dyDescent="0.25">
      <c r="A88" s="204"/>
      <c r="B88" s="131" t="s">
        <v>85</v>
      </c>
      <c r="C88" s="52">
        <f t="shared" ref="C88:C134" si="90">D88+E88+F88+G88</f>
        <v>163543</v>
      </c>
      <c r="D88" s="52">
        <f t="shared" si="86"/>
        <v>20906</v>
      </c>
      <c r="E88" s="6">
        <f t="shared" si="87"/>
        <v>13779</v>
      </c>
      <c r="F88" s="6">
        <f t="shared" si="88"/>
        <v>64002</v>
      </c>
      <c r="G88" s="96">
        <f t="shared" si="89"/>
        <v>64856</v>
      </c>
      <c r="H88" s="52">
        <f t="shared" ref="H88:H134" si="91">I88+J88+K88+L88</f>
        <v>163543</v>
      </c>
      <c r="I88" s="6">
        <f t="shared" ref="I88:I134" si="92">S88+AC88+AM88+AW88+BG88+BL88</f>
        <v>20906</v>
      </c>
      <c r="J88" s="6">
        <f t="shared" ref="J88:J134" si="93">T88+AD88+AN88+AX88+BH88+BM88</f>
        <v>13779</v>
      </c>
      <c r="K88" s="6">
        <f t="shared" ref="K88:K134" si="94">U88+AE88+AO88+AY88+BI88+BN88</f>
        <v>64002</v>
      </c>
      <c r="L88" s="3">
        <f t="shared" ref="L88:L134" si="95">V88+AF88+AP88+AZ88+BJ88+BO88</f>
        <v>64856</v>
      </c>
      <c r="M88" s="81"/>
      <c r="N88" s="6"/>
      <c r="O88" s="6"/>
      <c r="P88" s="6"/>
      <c r="Q88" s="6"/>
      <c r="R88" s="6"/>
      <c r="S88" s="6"/>
      <c r="T88" s="6"/>
      <c r="U88" s="6"/>
      <c r="V88" s="3"/>
      <c r="W88" s="52"/>
      <c r="X88" s="6"/>
      <c r="Y88" s="6"/>
      <c r="Z88" s="6"/>
      <c r="AA88" s="6"/>
      <c r="AB88" s="6"/>
      <c r="AC88" s="6"/>
      <c r="AD88" s="6"/>
      <c r="AE88" s="6"/>
      <c r="AF88" s="3"/>
      <c r="AG88" s="52"/>
      <c r="AH88" s="6"/>
      <c r="AI88" s="6"/>
      <c r="AJ88" s="6"/>
      <c r="AK88" s="6"/>
      <c r="AL88" s="6"/>
      <c r="AM88" s="6"/>
      <c r="AN88" s="6"/>
      <c r="AO88" s="6"/>
      <c r="AP88" s="3"/>
      <c r="AQ88" s="52"/>
      <c r="AR88" s="6"/>
      <c r="AS88" s="6"/>
      <c r="AT88" s="6"/>
      <c r="AU88" s="6"/>
      <c r="AV88" s="6"/>
      <c r="AW88" s="6"/>
      <c r="AX88" s="6"/>
      <c r="AY88" s="6"/>
      <c r="AZ88" s="3"/>
      <c r="BA88" s="81">
        <v>193</v>
      </c>
      <c r="BB88" s="6">
        <v>28</v>
      </c>
      <c r="BC88" s="6">
        <v>13</v>
      </c>
      <c r="BD88" s="6">
        <v>76</v>
      </c>
      <c r="BE88" s="6">
        <v>76</v>
      </c>
      <c r="BF88" s="6">
        <v>163543</v>
      </c>
      <c r="BG88" s="6">
        <v>20906</v>
      </c>
      <c r="BH88" s="6">
        <v>13779</v>
      </c>
      <c r="BI88" s="6">
        <v>64002</v>
      </c>
      <c r="BJ88" s="96">
        <v>64856</v>
      </c>
      <c r="BK88" s="52"/>
      <c r="BL88" s="8"/>
      <c r="BM88" s="8"/>
      <c r="BN88" s="8"/>
      <c r="BO88" s="50"/>
      <c r="BP88" s="81"/>
      <c r="BQ88" s="6"/>
      <c r="BR88" s="6"/>
      <c r="BS88" s="6"/>
      <c r="BT88" s="6"/>
      <c r="BU88" s="6"/>
      <c r="BV88" s="6"/>
      <c r="BW88" s="6"/>
      <c r="BX88" s="6"/>
      <c r="BY88" s="96"/>
      <c r="BZ88" s="52"/>
      <c r="CA88" s="6"/>
      <c r="CB88" s="6"/>
      <c r="CC88" s="6"/>
      <c r="CD88" s="6"/>
      <c r="CE88" s="6"/>
      <c r="CF88" s="6"/>
      <c r="CG88" s="6"/>
      <c r="CH88" s="6"/>
      <c r="CI88" s="3"/>
      <c r="CJ88" s="81"/>
      <c r="CK88" s="6"/>
      <c r="CL88" s="6"/>
      <c r="CM88" s="6"/>
      <c r="CN88" s="6"/>
      <c r="CO88" s="6"/>
      <c r="CP88" s="6"/>
      <c r="CQ88" s="6"/>
      <c r="CR88" s="6"/>
      <c r="CS88" s="96"/>
      <c r="CT88" s="52"/>
      <c r="CU88" s="6"/>
      <c r="CV88" s="6"/>
      <c r="CW88" s="6"/>
      <c r="CX88" s="6"/>
      <c r="CY88" s="6"/>
      <c r="CZ88" s="6"/>
      <c r="DA88" s="6"/>
      <c r="DB88" s="6"/>
      <c r="DC88" s="3"/>
      <c r="DD88" s="81"/>
      <c r="DE88" s="6"/>
      <c r="DF88" s="6"/>
      <c r="DG88" s="6"/>
      <c r="DH88" s="6"/>
      <c r="DI88" s="6"/>
      <c r="DJ88" s="6"/>
      <c r="DK88" s="6"/>
      <c r="DL88" s="6"/>
      <c r="DM88" s="3"/>
      <c r="DN88" s="52"/>
      <c r="DO88" s="6"/>
      <c r="DP88" s="6"/>
      <c r="DQ88" s="6"/>
      <c r="DR88" s="6"/>
      <c r="DS88" s="6"/>
      <c r="DT88" s="6"/>
      <c r="DU88" s="6"/>
      <c r="DV88" s="6"/>
      <c r="DW88" s="96"/>
      <c r="DX88" s="52"/>
      <c r="DY88" s="6"/>
      <c r="DZ88" s="6"/>
      <c r="EA88" s="6"/>
      <c r="EB88" s="3"/>
      <c r="EC88" s="81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3"/>
      <c r="ER88" s="52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3"/>
      <c r="FG88" s="81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96"/>
      <c r="FV88" s="52"/>
      <c r="FW88" s="8"/>
      <c r="FX88" s="8"/>
      <c r="FY88" s="8"/>
      <c r="FZ88" s="8"/>
      <c r="GA88" s="6"/>
      <c r="GB88" s="8"/>
      <c r="GC88" s="8"/>
      <c r="GD88" s="8"/>
      <c r="GE88" s="50"/>
    </row>
    <row r="89" spans="1:187" s="1" customFormat="1" ht="16.5" thickBot="1" x14ac:dyDescent="0.3">
      <c r="A89" s="203"/>
      <c r="B89" s="32" t="s">
        <v>63</v>
      </c>
      <c r="C89" s="51">
        <f t="shared" si="90"/>
        <v>8516</v>
      </c>
      <c r="D89" s="51">
        <f t="shared" si="86"/>
        <v>3187</v>
      </c>
      <c r="E89" s="11">
        <f t="shared" si="87"/>
        <v>0</v>
      </c>
      <c r="F89" s="11">
        <f t="shared" si="88"/>
        <v>5329</v>
      </c>
      <c r="G89" s="97">
        <f t="shared" si="89"/>
        <v>0</v>
      </c>
      <c r="H89" s="51">
        <f t="shared" si="91"/>
        <v>8516</v>
      </c>
      <c r="I89" s="11">
        <f t="shared" si="92"/>
        <v>3187</v>
      </c>
      <c r="J89" s="11">
        <f t="shared" si="93"/>
        <v>0</v>
      </c>
      <c r="K89" s="11">
        <f t="shared" si="94"/>
        <v>5329</v>
      </c>
      <c r="L89" s="5">
        <f t="shared" si="95"/>
        <v>0</v>
      </c>
      <c r="M89" s="82">
        <v>5</v>
      </c>
      <c r="N89" s="47">
        <v>3</v>
      </c>
      <c r="O89" s="47">
        <v>0</v>
      </c>
      <c r="P89" s="47">
        <v>2</v>
      </c>
      <c r="Q89" s="47">
        <v>0</v>
      </c>
      <c r="R89" s="47">
        <v>8516</v>
      </c>
      <c r="S89" s="47">
        <v>3187</v>
      </c>
      <c r="T89" s="47">
        <v>0</v>
      </c>
      <c r="U89" s="47">
        <v>5329</v>
      </c>
      <c r="V89" s="7">
        <v>0</v>
      </c>
      <c r="W89" s="66"/>
      <c r="X89" s="47"/>
      <c r="Y89" s="47"/>
      <c r="Z89" s="47"/>
      <c r="AA89" s="47"/>
      <c r="AB89" s="47"/>
      <c r="AC89" s="47"/>
      <c r="AD89" s="47"/>
      <c r="AE89" s="47"/>
      <c r="AF89" s="7"/>
      <c r="AG89" s="66"/>
      <c r="AH89" s="47"/>
      <c r="AI89" s="47"/>
      <c r="AJ89" s="47"/>
      <c r="AK89" s="47"/>
      <c r="AL89" s="47"/>
      <c r="AM89" s="47"/>
      <c r="AN89" s="47"/>
      <c r="AO89" s="47"/>
      <c r="AP89" s="7"/>
      <c r="AQ89" s="66"/>
      <c r="AR89" s="47"/>
      <c r="AS89" s="47"/>
      <c r="AT89" s="47"/>
      <c r="AU89" s="47"/>
      <c r="AV89" s="47"/>
      <c r="AW89" s="47"/>
      <c r="AX89" s="47"/>
      <c r="AY89" s="47"/>
      <c r="AZ89" s="7"/>
      <c r="BA89" s="82"/>
      <c r="BB89" s="47"/>
      <c r="BC89" s="47"/>
      <c r="BD89" s="47"/>
      <c r="BE89" s="47"/>
      <c r="BF89" s="47"/>
      <c r="BG89" s="47"/>
      <c r="BH89" s="47"/>
      <c r="BI89" s="47"/>
      <c r="BJ89" s="100"/>
      <c r="BK89" s="66"/>
      <c r="BL89" s="9"/>
      <c r="BM89" s="9"/>
      <c r="BN89" s="9"/>
      <c r="BO89" s="67"/>
      <c r="BP89" s="82"/>
      <c r="BQ89" s="47"/>
      <c r="BR89" s="47"/>
      <c r="BS89" s="47"/>
      <c r="BT89" s="47"/>
      <c r="BU89" s="47"/>
      <c r="BV89" s="47"/>
      <c r="BW89" s="47"/>
      <c r="BX89" s="47"/>
      <c r="BY89" s="100"/>
      <c r="BZ89" s="66"/>
      <c r="CA89" s="47"/>
      <c r="CB89" s="47"/>
      <c r="CC89" s="47"/>
      <c r="CD89" s="47"/>
      <c r="CE89" s="47"/>
      <c r="CF89" s="47"/>
      <c r="CG89" s="47"/>
      <c r="CH89" s="47"/>
      <c r="CI89" s="7"/>
      <c r="CJ89" s="82"/>
      <c r="CK89" s="47"/>
      <c r="CL89" s="47"/>
      <c r="CM89" s="47"/>
      <c r="CN89" s="47"/>
      <c r="CO89" s="47"/>
      <c r="CP89" s="47"/>
      <c r="CQ89" s="47"/>
      <c r="CR89" s="47"/>
      <c r="CS89" s="100"/>
      <c r="CT89" s="66"/>
      <c r="CU89" s="47"/>
      <c r="CV89" s="47"/>
      <c r="CW89" s="47"/>
      <c r="CX89" s="47"/>
      <c r="CY89" s="47"/>
      <c r="CZ89" s="47"/>
      <c r="DA89" s="47"/>
      <c r="DB89" s="47"/>
      <c r="DC89" s="7"/>
      <c r="DD89" s="82"/>
      <c r="DE89" s="47"/>
      <c r="DF89" s="47"/>
      <c r="DG89" s="47"/>
      <c r="DH89" s="47"/>
      <c r="DI89" s="47"/>
      <c r="DJ89" s="47"/>
      <c r="DK89" s="47"/>
      <c r="DL89" s="47"/>
      <c r="DM89" s="7"/>
      <c r="DN89" s="66"/>
      <c r="DO89" s="47"/>
      <c r="DP89" s="47"/>
      <c r="DQ89" s="47"/>
      <c r="DR89" s="47"/>
      <c r="DS89" s="47"/>
      <c r="DT89" s="47"/>
      <c r="DU89" s="47"/>
      <c r="DV89" s="47"/>
      <c r="DW89" s="100"/>
      <c r="DX89" s="66"/>
      <c r="DY89" s="47"/>
      <c r="DZ89" s="47"/>
      <c r="EA89" s="47"/>
      <c r="EB89" s="7"/>
      <c r="EC89" s="82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7"/>
      <c r="ER89" s="66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7"/>
      <c r="FG89" s="82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100"/>
      <c r="FV89" s="66"/>
      <c r="FW89" s="9"/>
      <c r="FX89" s="9"/>
      <c r="FY89" s="9"/>
      <c r="FZ89" s="9"/>
      <c r="GA89" s="47"/>
      <c r="GB89" s="9"/>
      <c r="GC89" s="9"/>
      <c r="GD89" s="9"/>
      <c r="GE89" s="67"/>
    </row>
    <row r="90" spans="1:187" s="1" customFormat="1" x14ac:dyDescent="0.25">
      <c r="A90" s="207">
        <v>15</v>
      </c>
      <c r="B90" s="26" t="s">
        <v>19</v>
      </c>
      <c r="C90" s="55">
        <f t="shared" si="90"/>
        <v>3352612</v>
      </c>
      <c r="D90" s="55">
        <f t="shared" si="86"/>
        <v>738584</v>
      </c>
      <c r="E90" s="49">
        <f t="shared" si="87"/>
        <v>733942</v>
      </c>
      <c r="F90" s="49">
        <f t="shared" si="88"/>
        <v>932905</v>
      </c>
      <c r="G90" s="99">
        <f t="shared" si="89"/>
        <v>947181</v>
      </c>
      <c r="H90" s="55">
        <f t="shared" si="91"/>
        <v>1729652</v>
      </c>
      <c r="I90" s="49">
        <f t="shared" si="92"/>
        <v>298360</v>
      </c>
      <c r="J90" s="49">
        <f t="shared" si="93"/>
        <v>438208</v>
      </c>
      <c r="K90" s="49">
        <f t="shared" si="94"/>
        <v>496543</v>
      </c>
      <c r="L90" s="24">
        <f t="shared" si="95"/>
        <v>496541</v>
      </c>
      <c r="M90" s="85">
        <v>573</v>
      </c>
      <c r="N90" s="14">
        <v>47</v>
      </c>
      <c r="O90" s="14">
        <v>67</v>
      </c>
      <c r="P90" s="14">
        <v>230</v>
      </c>
      <c r="Q90" s="14">
        <v>229</v>
      </c>
      <c r="R90" s="14">
        <v>954352</v>
      </c>
      <c r="S90" s="14">
        <v>177473</v>
      </c>
      <c r="T90" s="14">
        <v>363824</v>
      </c>
      <c r="U90" s="14">
        <v>206528</v>
      </c>
      <c r="V90" s="2">
        <v>206527</v>
      </c>
      <c r="W90" s="64">
        <v>1</v>
      </c>
      <c r="X90" s="14">
        <v>1</v>
      </c>
      <c r="Y90" s="14">
        <v>0</v>
      </c>
      <c r="Z90" s="14">
        <v>0</v>
      </c>
      <c r="AA90" s="14">
        <v>0</v>
      </c>
      <c r="AB90" s="14">
        <v>594</v>
      </c>
      <c r="AC90" s="14">
        <v>594</v>
      </c>
      <c r="AD90" s="14">
        <v>0</v>
      </c>
      <c r="AE90" s="14">
        <v>0</v>
      </c>
      <c r="AF90" s="2">
        <v>0</v>
      </c>
      <c r="AG90" s="64">
        <v>1</v>
      </c>
      <c r="AH90" s="14">
        <v>1</v>
      </c>
      <c r="AI90" s="14">
        <v>0</v>
      </c>
      <c r="AJ90" s="14">
        <v>0</v>
      </c>
      <c r="AK90" s="14">
        <v>0</v>
      </c>
      <c r="AL90" s="14">
        <v>1691</v>
      </c>
      <c r="AM90" s="14">
        <v>1691</v>
      </c>
      <c r="AN90" s="14">
        <v>0</v>
      </c>
      <c r="AO90" s="14">
        <v>0</v>
      </c>
      <c r="AP90" s="2">
        <v>0</v>
      </c>
      <c r="AQ90" s="64">
        <v>13</v>
      </c>
      <c r="AR90" s="14">
        <v>1</v>
      </c>
      <c r="AS90" s="14">
        <v>2</v>
      </c>
      <c r="AT90" s="14">
        <v>5</v>
      </c>
      <c r="AU90" s="14">
        <v>5</v>
      </c>
      <c r="AV90" s="14">
        <v>12959</v>
      </c>
      <c r="AW90" s="14">
        <v>926</v>
      </c>
      <c r="AX90" s="14">
        <v>2777</v>
      </c>
      <c r="AY90" s="14">
        <v>4628</v>
      </c>
      <c r="AZ90" s="2">
        <v>4628</v>
      </c>
      <c r="BA90" s="85">
        <v>140</v>
      </c>
      <c r="BB90" s="14">
        <v>19</v>
      </c>
      <c r="BC90" s="14">
        <v>3</v>
      </c>
      <c r="BD90" s="14">
        <v>59</v>
      </c>
      <c r="BE90" s="14">
        <v>59</v>
      </c>
      <c r="BF90" s="14">
        <v>452305</v>
      </c>
      <c r="BG90" s="14">
        <v>17186</v>
      </c>
      <c r="BH90" s="14">
        <v>2520</v>
      </c>
      <c r="BI90" s="14">
        <v>216300</v>
      </c>
      <c r="BJ90" s="95">
        <v>216299</v>
      </c>
      <c r="BK90" s="64">
        <f t="shared" ref="BK90:BK94" si="96">BL90+BM90+BN90+BO90</f>
        <v>307751</v>
      </c>
      <c r="BL90" s="106">
        <f>BV90+CF90+CP90+CZ90</f>
        <v>100490</v>
      </c>
      <c r="BM90" s="106">
        <f t="shared" ref="BM90:BO90" si="97">BW90+CG90+CQ90+DA90</f>
        <v>69087</v>
      </c>
      <c r="BN90" s="106">
        <f t="shared" si="97"/>
        <v>69087</v>
      </c>
      <c r="BO90" s="107">
        <f t="shared" si="97"/>
        <v>69087</v>
      </c>
      <c r="BP90" s="85">
        <v>281</v>
      </c>
      <c r="BQ90" s="14">
        <v>1</v>
      </c>
      <c r="BR90" s="14">
        <v>0</v>
      </c>
      <c r="BS90" s="14">
        <v>140</v>
      </c>
      <c r="BT90" s="14">
        <v>140</v>
      </c>
      <c r="BU90" s="14">
        <v>204837</v>
      </c>
      <c r="BV90" s="14">
        <v>100490</v>
      </c>
      <c r="BW90" s="14">
        <v>69087</v>
      </c>
      <c r="BX90" s="14">
        <v>17630</v>
      </c>
      <c r="BY90" s="95">
        <v>17630</v>
      </c>
      <c r="BZ90" s="64">
        <v>10</v>
      </c>
      <c r="CA90" s="14">
        <v>0</v>
      </c>
      <c r="CB90" s="14">
        <v>0</v>
      </c>
      <c r="CC90" s="14">
        <v>5</v>
      </c>
      <c r="CD90" s="14">
        <v>5</v>
      </c>
      <c r="CE90" s="14">
        <v>760</v>
      </c>
      <c r="CF90" s="14">
        <v>0</v>
      </c>
      <c r="CG90" s="14">
        <v>0</v>
      </c>
      <c r="CH90" s="14">
        <v>380</v>
      </c>
      <c r="CI90" s="2">
        <v>380</v>
      </c>
      <c r="CJ90" s="85">
        <v>180</v>
      </c>
      <c r="CK90" s="14">
        <v>0</v>
      </c>
      <c r="CL90" s="14">
        <v>0</v>
      </c>
      <c r="CM90" s="14">
        <v>90</v>
      </c>
      <c r="CN90" s="14">
        <v>90</v>
      </c>
      <c r="CO90" s="14">
        <v>38978</v>
      </c>
      <c r="CP90" s="14">
        <v>0</v>
      </c>
      <c r="CQ90" s="14">
        <v>0</v>
      </c>
      <c r="CR90" s="14">
        <v>19489</v>
      </c>
      <c r="CS90" s="95">
        <v>19489</v>
      </c>
      <c r="CT90" s="64">
        <v>106</v>
      </c>
      <c r="CU90" s="14">
        <v>0</v>
      </c>
      <c r="CV90" s="14">
        <v>0</v>
      </c>
      <c r="CW90" s="14">
        <v>53</v>
      </c>
      <c r="CX90" s="14">
        <v>53</v>
      </c>
      <c r="CY90" s="14">
        <v>63176</v>
      </c>
      <c r="CZ90" s="14">
        <v>0</v>
      </c>
      <c r="DA90" s="14">
        <v>0</v>
      </c>
      <c r="DB90" s="14">
        <v>31588</v>
      </c>
      <c r="DC90" s="2">
        <v>31588</v>
      </c>
      <c r="DD90" s="85">
        <v>49</v>
      </c>
      <c r="DE90" s="14">
        <v>10</v>
      </c>
      <c r="DF90" s="14">
        <v>10</v>
      </c>
      <c r="DG90" s="14">
        <v>15</v>
      </c>
      <c r="DH90" s="14">
        <v>14</v>
      </c>
      <c r="DI90" s="14">
        <v>1508966</v>
      </c>
      <c r="DJ90" s="14">
        <v>428424</v>
      </c>
      <c r="DK90" s="14">
        <v>271592</v>
      </c>
      <c r="DL90" s="14">
        <v>404483</v>
      </c>
      <c r="DM90" s="2">
        <v>404467</v>
      </c>
      <c r="DN90" s="64">
        <v>3</v>
      </c>
      <c r="DO90" s="14">
        <v>0</v>
      </c>
      <c r="DP90" s="14">
        <v>0</v>
      </c>
      <c r="DQ90" s="14">
        <v>1</v>
      </c>
      <c r="DR90" s="14">
        <v>2</v>
      </c>
      <c r="DS90" s="14">
        <v>42884</v>
      </c>
      <c r="DT90" s="14">
        <v>0</v>
      </c>
      <c r="DU90" s="14">
        <v>0</v>
      </c>
      <c r="DV90" s="14">
        <v>14295</v>
      </c>
      <c r="DW90" s="95">
        <v>28589</v>
      </c>
      <c r="DX90" s="64">
        <f>DY90+DZ90+EB90+EA90</f>
        <v>71110</v>
      </c>
      <c r="DY90" s="14">
        <f>EN90+FC90+FR90</f>
        <v>11800</v>
      </c>
      <c r="DZ90" s="14">
        <f>EO90+FD90+FS90</f>
        <v>24142</v>
      </c>
      <c r="EA90" s="14">
        <f>EP90+FE90+FT90</f>
        <v>17584</v>
      </c>
      <c r="EB90" s="2">
        <f>EQ90+FF90+FU90</f>
        <v>17584</v>
      </c>
      <c r="EC90" s="85">
        <v>60</v>
      </c>
      <c r="ED90" s="14">
        <v>7</v>
      </c>
      <c r="EE90" s="14">
        <v>13</v>
      </c>
      <c r="EF90" s="14">
        <v>20</v>
      </c>
      <c r="EG90" s="14">
        <v>20</v>
      </c>
      <c r="EH90" s="14">
        <v>292</v>
      </c>
      <c r="EI90" s="14">
        <v>53</v>
      </c>
      <c r="EJ90" s="14">
        <v>109</v>
      </c>
      <c r="EK90" s="14">
        <v>65</v>
      </c>
      <c r="EL90" s="14">
        <v>65</v>
      </c>
      <c r="EM90" s="14">
        <v>71110</v>
      </c>
      <c r="EN90" s="14">
        <v>11800</v>
      </c>
      <c r="EO90" s="14">
        <v>24142</v>
      </c>
      <c r="EP90" s="14">
        <v>17584</v>
      </c>
      <c r="EQ90" s="2">
        <v>17584</v>
      </c>
      <c r="ER90" s="64">
        <v>0</v>
      </c>
      <c r="ES90" s="14">
        <v>0</v>
      </c>
      <c r="ET90" s="14">
        <v>0</v>
      </c>
      <c r="EU90" s="14">
        <v>0</v>
      </c>
      <c r="EV90" s="14">
        <v>0</v>
      </c>
      <c r="EW90" s="14">
        <v>0</v>
      </c>
      <c r="EX90" s="14">
        <v>0</v>
      </c>
      <c r="EY90" s="14">
        <v>0</v>
      </c>
      <c r="EZ90" s="14">
        <v>0</v>
      </c>
      <c r="FA90" s="14">
        <v>0</v>
      </c>
      <c r="FB90" s="14">
        <v>0</v>
      </c>
      <c r="FC90" s="14">
        <v>0</v>
      </c>
      <c r="FD90" s="14">
        <v>0</v>
      </c>
      <c r="FE90" s="14">
        <v>0</v>
      </c>
      <c r="FF90" s="2">
        <v>0</v>
      </c>
      <c r="FG90" s="85">
        <f t="shared" ref="FG90:FG118" si="98">FH90+FI90+FJ90+FK90</f>
        <v>0</v>
      </c>
      <c r="FH90" s="14"/>
      <c r="FI90" s="14"/>
      <c r="FJ90" s="14"/>
      <c r="FK90" s="14"/>
      <c r="FL90" s="14">
        <f t="shared" ref="FL90:FL118" si="99">FM90+FN90+FO90+FP90</f>
        <v>0</v>
      </c>
      <c r="FM90" s="14"/>
      <c r="FN90" s="14"/>
      <c r="FO90" s="14"/>
      <c r="FP90" s="14"/>
      <c r="FQ90" s="14">
        <f t="shared" ref="FQ90:FQ118" si="100">FR90+FS90+FT90+FU90</f>
        <v>0</v>
      </c>
      <c r="FR90" s="14"/>
      <c r="FS90" s="14"/>
      <c r="FT90" s="14"/>
      <c r="FU90" s="95"/>
      <c r="FV90" s="64"/>
      <c r="FW90" s="13"/>
      <c r="FX90" s="13"/>
      <c r="FY90" s="13"/>
      <c r="FZ90" s="13"/>
      <c r="GA90" s="14"/>
      <c r="GB90" s="13"/>
      <c r="GC90" s="13"/>
      <c r="GD90" s="13"/>
      <c r="GE90" s="65"/>
    </row>
    <row r="91" spans="1:187" s="1" customFormat="1" x14ac:dyDescent="0.25">
      <c r="A91" s="207"/>
      <c r="B91" s="27" t="s">
        <v>357</v>
      </c>
      <c r="C91" s="88">
        <f t="shared" si="90"/>
        <v>21237</v>
      </c>
      <c r="D91" s="52">
        <f t="shared" si="86"/>
        <v>0</v>
      </c>
      <c r="E91" s="191">
        <f t="shared" si="87"/>
        <v>0</v>
      </c>
      <c r="F91" s="191">
        <f t="shared" si="88"/>
        <v>10619</v>
      </c>
      <c r="G91" s="194">
        <f t="shared" si="89"/>
        <v>10618</v>
      </c>
      <c r="H91" s="52">
        <f t="shared" si="91"/>
        <v>21237</v>
      </c>
      <c r="I91" s="191">
        <f t="shared" si="92"/>
        <v>0</v>
      </c>
      <c r="J91" s="191">
        <f t="shared" si="93"/>
        <v>0</v>
      </c>
      <c r="K91" s="191">
        <f t="shared" si="94"/>
        <v>10619</v>
      </c>
      <c r="L91" s="3">
        <f t="shared" si="95"/>
        <v>10618</v>
      </c>
      <c r="M91" s="81"/>
      <c r="N91" s="191"/>
      <c r="O91" s="191"/>
      <c r="P91" s="191"/>
      <c r="Q91" s="191"/>
      <c r="R91" s="191"/>
      <c r="S91" s="191"/>
      <c r="T91" s="191"/>
      <c r="U91" s="191"/>
      <c r="V91" s="3"/>
      <c r="W91" s="52"/>
      <c r="X91" s="191"/>
      <c r="Y91" s="191"/>
      <c r="Z91" s="191"/>
      <c r="AA91" s="191"/>
      <c r="AB91" s="191"/>
      <c r="AC91" s="191"/>
      <c r="AD91" s="191"/>
      <c r="AE91" s="191"/>
      <c r="AF91" s="3"/>
      <c r="AG91" s="52"/>
      <c r="AH91" s="191"/>
      <c r="AI91" s="191"/>
      <c r="AJ91" s="191"/>
      <c r="AK91" s="191"/>
      <c r="AL91" s="191"/>
      <c r="AM91" s="191"/>
      <c r="AN91" s="191"/>
      <c r="AO91" s="191"/>
      <c r="AP91" s="3"/>
      <c r="AQ91" s="52"/>
      <c r="AR91" s="191"/>
      <c r="AS91" s="191"/>
      <c r="AT91" s="191"/>
      <c r="AU91" s="191"/>
      <c r="AV91" s="191"/>
      <c r="AW91" s="191"/>
      <c r="AX91" s="191"/>
      <c r="AY91" s="191"/>
      <c r="AZ91" s="3"/>
      <c r="BA91" s="81">
        <v>210</v>
      </c>
      <c r="BB91" s="191">
        <v>0</v>
      </c>
      <c r="BC91" s="191">
        <v>0</v>
      </c>
      <c r="BD91" s="191">
        <v>105</v>
      </c>
      <c r="BE91" s="191">
        <v>105</v>
      </c>
      <c r="BF91" s="191">
        <v>21237</v>
      </c>
      <c r="BG91" s="191">
        <v>0</v>
      </c>
      <c r="BH91" s="191">
        <v>0</v>
      </c>
      <c r="BI91" s="191">
        <v>10619</v>
      </c>
      <c r="BJ91" s="194">
        <v>10618</v>
      </c>
      <c r="BK91" s="52"/>
      <c r="BL91" s="8"/>
      <c r="BM91" s="8"/>
      <c r="BN91" s="8"/>
      <c r="BO91" s="50"/>
      <c r="BP91" s="81"/>
      <c r="BQ91" s="191"/>
      <c r="BR91" s="191"/>
      <c r="BS91" s="191"/>
      <c r="BT91" s="191"/>
      <c r="BU91" s="191"/>
      <c r="BV91" s="191"/>
      <c r="BW91" s="191"/>
      <c r="BX91" s="191"/>
      <c r="BY91" s="194"/>
      <c r="BZ91" s="52"/>
      <c r="CA91" s="191"/>
      <c r="CB91" s="191"/>
      <c r="CC91" s="191"/>
      <c r="CD91" s="191"/>
      <c r="CE91" s="191"/>
      <c r="CF91" s="191"/>
      <c r="CG91" s="191"/>
      <c r="CH91" s="191"/>
      <c r="CI91" s="3"/>
      <c r="CJ91" s="81"/>
      <c r="CK91" s="191"/>
      <c r="CL91" s="191"/>
      <c r="CM91" s="191"/>
      <c r="CN91" s="191"/>
      <c r="CO91" s="191"/>
      <c r="CP91" s="191"/>
      <c r="CQ91" s="191"/>
      <c r="CR91" s="191"/>
      <c r="CS91" s="194"/>
      <c r="CT91" s="52"/>
      <c r="CU91" s="191"/>
      <c r="CV91" s="191"/>
      <c r="CW91" s="191"/>
      <c r="CX91" s="191"/>
      <c r="CY91" s="191"/>
      <c r="CZ91" s="191"/>
      <c r="DA91" s="191"/>
      <c r="DB91" s="191"/>
      <c r="DC91" s="3"/>
      <c r="DD91" s="81"/>
      <c r="DE91" s="191"/>
      <c r="DF91" s="191"/>
      <c r="DG91" s="191"/>
      <c r="DH91" s="191"/>
      <c r="DI91" s="191"/>
      <c r="DJ91" s="191"/>
      <c r="DK91" s="191"/>
      <c r="DL91" s="191"/>
      <c r="DM91" s="3"/>
      <c r="DN91" s="52"/>
      <c r="DO91" s="191"/>
      <c r="DP91" s="191"/>
      <c r="DQ91" s="191"/>
      <c r="DR91" s="191"/>
      <c r="DS91" s="191"/>
      <c r="DT91" s="191"/>
      <c r="DU91" s="191"/>
      <c r="DV91" s="191"/>
      <c r="DW91" s="194"/>
      <c r="DX91" s="52"/>
      <c r="DY91" s="191"/>
      <c r="DZ91" s="191"/>
      <c r="EA91" s="191"/>
      <c r="EB91" s="3"/>
      <c r="EC91" s="81"/>
      <c r="ED91" s="191"/>
      <c r="EE91" s="191"/>
      <c r="EF91" s="191"/>
      <c r="EG91" s="191"/>
      <c r="EH91" s="191"/>
      <c r="EI91" s="191"/>
      <c r="EJ91" s="191"/>
      <c r="EK91" s="191"/>
      <c r="EL91" s="191"/>
      <c r="EM91" s="191"/>
      <c r="EN91" s="191"/>
      <c r="EO91" s="191"/>
      <c r="EP91" s="191"/>
      <c r="EQ91" s="3"/>
      <c r="ER91" s="52"/>
      <c r="ES91" s="191"/>
      <c r="ET91" s="191"/>
      <c r="EU91" s="191"/>
      <c r="EV91" s="191"/>
      <c r="EW91" s="191"/>
      <c r="EX91" s="191"/>
      <c r="EY91" s="191"/>
      <c r="EZ91" s="191"/>
      <c r="FA91" s="191"/>
      <c r="FB91" s="191"/>
      <c r="FC91" s="191"/>
      <c r="FD91" s="191"/>
      <c r="FE91" s="191"/>
      <c r="FF91" s="3"/>
      <c r="FG91" s="81"/>
      <c r="FH91" s="191"/>
      <c r="FI91" s="191"/>
      <c r="FJ91" s="191"/>
      <c r="FK91" s="191"/>
      <c r="FL91" s="191"/>
      <c r="FM91" s="191"/>
      <c r="FN91" s="191"/>
      <c r="FO91" s="191"/>
      <c r="FP91" s="191"/>
      <c r="FQ91" s="191"/>
      <c r="FR91" s="191"/>
      <c r="FS91" s="191"/>
      <c r="FT91" s="191"/>
      <c r="FU91" s="194"/>
      <c r="FV91" s="52"/>
      <c r="FW91" s="8"/>
      <c r="FX91" s="8"/>
      <c r="FY91" s="8"/>
      <c r="FZ91" s="8"/>
      <c r="GA91" s="191"/>
      <c r="GB91" s="8"/>
      <c r="GC91" s="8"/>
      <c r="GD91" s="8"/>
      <c r="GE91" s="50"/>
    </row>
    <row r="92" spans="1:187" s="1" customFormat="1" x14ac:dyDescent="0.25">
      <c r="A92" s="204"/>
      <c r="B92" s="27" t="s">
        <v>69</v>
      </c>
      <c r="C92" s="52">
        <f t="shared" si="90"/>
        <v>8353</v>
      </c>
      <c r="D92" s="52">
        <f t="shared" si="86"/>
        <v>995</v>
      </c>
      <c r="E92" s="6">
        <f t="shared" si="87"/>
        <v>638</v>
      </c>
      <c r="F92" s="6">
        <f t="shared" si="88"/>
        <v>3360</v>
      </c>
      <c r="G92" s="96">
        <f t="shared" si="89"/>
        <v>3360</v>
      </c>
      <c r="H92" s="52">
        <f t="shared" si="91"/>
        <v>8353</v>
      </c>
      <c r="I92" s="6">
        <f t="shared" si="92"/>
        <v>995</v>
      </c>
      <c r="J92" s="6">
        <f t="shared" si="93"/>
        <v>638</v>
      </c>
      <c r="K92" s="6">
        <f t="shared" si="94"/>
        <v>3360</v>
      </c>
      <c r="L92" s="3">
        <f t="shared" si="95"/>
        <v>3360</v>
      </c>
      <c r="M92" s="81">
        <v>121</v>
      </c>
      <c r="N92" s="6">
        <v>12</v>
      </c>
      <c r="O92" s="6">
        <v>8</v>
      </c>
      <c r="P92" s="6">
        <v>51</v>
      </c>
      <c r="Q92" s="6">
        <v>50</v>
      </c>
      <c r="R92" s="6">
        <v>8353</v>
      </c>
      <c r="S92" s="6">
        <v>995</v>
      </c>
      <c r="T92" s="6">
        <v>638</v>
      </c>
      <c r="U92" s="6">
        <v>3360</v>
      </c>
      <c r="V92" s="3">
        <v>3360</v>
      </c>
      <c r="W92" s="52"/>
      <c r="X92" s="6"/>
      <c r="Y92" s="6"/>
      <c r="Z92" s="6"/>
      <c r="AA92" s="6"/>
      <c r="AB92" s="6"/>
      <c r="AC92" s="6"/>
      <c r="AD92" s="6"/>
      <c r="AE92" s="6"/>
      <c r="AF92" s="3"/>
      <c r="AG92" s="52"/>
      <c r="AH92" s="6"/>
      <c r="AI92" s="6"/>
      <c r="AJ92" s="6"/>
      <c r="AK92" s="6"/>
      <c r="AL92" s="6"/>
      <c r="AM92" s="6"/>
      <c r="AN92" s="6"/>
      <c r="AO92" s="6"/>
      <c r="AP92" s="3"/>
      <c r="AQ92" s="52"/>
      <c r="AR92" s="6"/>
      <c r="AS92" s="6"/>
      <c r="AT92" s="6"/>
      <c r="AU92" s="6"/>
      <c r="AV92" s="6"/>
      <c r="AW92" s="6"/>
      <c r="AX92" s="6"/>
      <c r="AY92" s="6"/>
      <c r="AZ92" s="3"/>
      <c r="BA92" s="81"/>
      <c r="BB92" s="6"/>
      <c r="BC92" s="6"/>
      <c r="BD92" s="6"/>
      <c r="BE92" s="6"/>
      <c r="BF92" s="6"/>
      <c r="BG92" s="6"/>
      <c r="BH92" s="6"/>
      <c r="BI92" s="6"/>
      <c r="BJ92" s="96"/>
      <c r="BK92" s="52"/>
      <c r="BL92" s="8"/>
      <c r="BM92" s="8"/>
      <c r="BN92" s="8"/>
      <c r="BO92" s="50"/>
      <c r="BP92" s="81"/>
      <c r="BQ92" s="6"/>
      <c r="BR92" s="6"/>
      <c r="BS92" s="6"/>
      <c r="BT92" s="6"/>
      <c r="BU92" s="6"/>
      <c r="BV92" s="6"/>
      <c r="BW92" s="6"/>
      <c r="BX92" s="6"/>
      <c r="BY92" s="96"/>
      <c r="BZ92" s="52"/>
      <c r="CA92" s="6"/>
      <c r="CB92" s="6"/>
      <c r="CC92" s="6"/>
      <c r="CD92" s="6"/>
      <c r="CE92" s="6"/>
      <c r="CF92" s="6"/>
      <c r="CG92" s="6"/>
      <c r="CH92" s="6"/>
      <c r="CI92" s="3"/>
      <c r="CJ92" s="81"/>
      <c r="CK92" s="6"/>
      <c r="CL92" s="6"/>
      <c r="CM92" s="6"/>
      <c r="CN92" s="6"/>
      <c r="CO92" s="6"/>
      <c r="CP92" s="6"/>
      <c r="CQ92" s="6"/>
      <c r="CR92" s="6"/>
      <c r="CS92" s="96"/>
      <c r="CT92" s="52"/>
      <c r="CU92" s="6"/>
      <c r="CV92" s="6"/>
      <c r="CW92" s="6"/>
      <c r="CX92" s="6"/>
      <c r="CY92" s="6"/>
      <c r="CZ92" s="6"/>
      <c r="DA92" s="6"/>
      <c r="DB92" s="6"/>
      <c r="DC92" s="3"/>
      <c r="DD92" s="81"/>
      <c r="DE92" s="6"/>
      <c r="DF92" s="6"/>
      <c r="DG92" s="6"/>
      <c r="DH92" s="6"/>
      <c r="DI92" s="6"/>
      <c r="DJ92" s="6"/>
      <c r="DK92" s="6"/>
      <c r="DL92" s="6"/>
      <c r="DM92" s="3"/>
      <c r="DN92" s="52"/>
      <c r="DO92" s="6"/>
      <c r="DP92" s="6"/>
      <c r="DQ92" s="6"/>
      <c r="DR92" s="6"/>
      <c r="DS92" s="6"/>
      <c r="DT92" s="6"/>
      <c r="DU92" s="6"/>
      <c r="DV92" s="6"/>
      <c r="DW92" s="96"/>
      <c r="DX92" s="52"/>
      <c r="DY92" s="6"/>
      <c r="DZ92" s="6"/>
      <c r="EA92" s="6"/>
      <c r="EB92" s="3"/>
      <c r="EC92" s="81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3"/>
      <c r="ER92" s="52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3"/>
      <c r="FG92" s="81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96"/>
      <c r="FV92" s="52"/>
      <c r="FW92" s="8"/>
      <c r="FX92" s="8"/>
      <c r="FY92" s="8"/>
      <c r="FZ92" s="8"/>
      <c r="GA92" s="6"/>
      <c r="GB92" s="8"/>
      <c r="GC92" s="8"/>
      <c r="GD92" s="8"/>
      <c r="GE92" s="50"/>
    </row>
    <row r="93" spans="1:187" s="1" customFormat="1" ht="16.5" thickBot="1" x14ac:dyDescent="0.3">
      <c r="A93" s="208"/>
      <c r="B93" s="34" t="s">
        <v>63</v>
      </c>
      <c r="C93" s="66">
        <f t="shared" si="90"/>
        <v>4128</v>
      </c>
      <c r="D93" s="66">
        <f t="shared" si="86"/>
        <v>2064</v>
      </c>
      <c r="E93" s="47">
        <f t="shared" si="87"/>
        <v>0</v>
      </c>
      <c r="F93" s="47">
        <f t="shared" si="88"/>
        <v>2064</v>
      </c>
      <c r="G93" s="100">
        <f t="shared" si="89"/>
        <v>0</v>
      </c>
      <c r="H93" s="66">
        <f t="shared" si="91"/>
        <v>4128</v>
      </c>
      <c r="I93" s="47">
        <f t="shared" si="92"/>
        <v>2064</v>
      </c>
      <c r="J93" s="47">
        <f t="shared" si="93"/>
        <v>0</v>
      </c>
      <c r="K93" s="47">
        <f t="shared" si="94"/>
        <v>2064</v>
      </c>
      <c r="L93" s="7">
        <f t="shared" si="95"/>
        <v>0</v>
      </c>
      <c r="M93" s="86">
        <v>2</v>
      </c>
      <c r="N93" s="11">
        <v>1</v>
      </c>
      <c r="O93" s="11">
        <v>0</v>
      </c>
      <c r="P93" s="11">
        <v>1</v>
      </c>
      <c r="Q93" s="11">
        <v>0</v>
      </c>
      <c r="R93" s="11">
        <v>4128</v>
      </c>
      <c r="S93" s="11">
        <v>2064</v>
      </c>
      <c r="T93" s="11">
        <v>0</v>
      </c>
      <c r="U93" s="11">
        <v>2064</v>
      </c>
      <c r="V93" s="5">
        <v>0</v>
      </c>
      <c r="W93" s="51"/>
      <c r="X93" s="11"/>
      <c r="Y93" s="11"/>
      <c r="Z93" s="11"/>
      <c r="AA93" s="11"/>
      <c r="AB93" s="11"/>
      <c r="AC93" s="11"/>
      <c r="AD93" s="11"/>
      <c r="AE93" s="11"/>
      <c r="AF93" s="5"/>
      <c r="AG93" s="51"/>
      <c r="AH93" s="11"/>
      <c r="AI93" s="11"/>
      <c r="AJ93" s="11"/>
      <c r="AK93" s="11"/>
      <c r="AL93" s="11"/>
      <c r="AM93" s="11"/>
      <c r="AN93" s="11"/>
      <c r="AO93" s="11"/>
      <c r="AP93" s="5"/>
      <c r="AQ93" s="51"/>
      <c r="AR93" s="11"/>
      <c r="AS93" s="11"/>
      <c r="AT93" s="11"/>
      <c r="AU93" s="11"/>
      <c r="AV93" s="11"/>
      <c r="AW93" s="11"/>
      <c r="AX93" s="11"/>
      <c r="AY93" s="11"/>
      <c r="AZ93" s="5"/>
      <c r="BA93" s="86"/>
      <c r="BB93" s="11"/>
      <c r="BC93" s="11"/>
      <c r="BD93" s="11"/>
      <c r="BE93" s="11"/>
      <c r="BF93" s="11"/>
      <c r="BG93" s="11"/>
      <c r="BH93" s="11"/>
      <c r="BI93" s="11"/>
      <c r="BJ93" s="97"/>
      <c r="BK93" s="51"/>
      <c r="BL93" s="10"/>
      <c r="BM93" s="10"/>
      <c r="BN93" s="10"/>
      <c r="BO93" s="58"/>
      <c r="BP93" s="86"/>
      <c r="BQ93" s="11"/>
      <c r="BR93" s="11"/>
      <c r="BS93" s="11"/>
      <c r="BT93" s="11"/>
      <c r="BU93" s="11"/>
      <c r="BV93" s="11"/>
      <c r="BW93" s="11"/>
      <c r="BX93" s="11"/>
      <c r="BY93" s="97"/>
      <c r="BZ93" s="51"/>
      <c r="CA93" s="11"/>
      <c r="CB93" s="11"/>
      <c r="CC93" s="11"/>
      <c r="CD93" s="11"/>
      <c r="CE93" s="11"/>
      <c r="CF93" s="11"/>
      <c r="CG93" s="11"/>
      <c r="CH93" s="11"/>
      <c r="CI93" s="5"/>
      <c r="CJ93" s="86"/>
      <c r="CK93" s="11"/>
      <c r="CL93" s="11"/>
      <c r="CM93" s="11"/>
      <c r="CN93" s="11"/>
      <c r="CO93" s="11"/>
      <c r="CP93" s="11"/>
      <c r="CQ93" s="11"/>
      <c r="CR93" s="11"/>
      <c r="CS93" s="97"/>
      <c r="CT93" s="51"/>
      <c r="CU93" s="11"/>
      <c r="CV93" s="11"/>
      <c r="CW93" s="11"/>
      <c r="CX93" s="11"/>
      <c r="CY93" s="11"/>
      <c r="CZ93" s="11"/>
      <c r="DA93" s="11"/>
      <c r="DB93" s="11"/>
      <c r="DC93" s="5"/>
      <c r="DD93" s="86"/>
      <c r="DE93" s="11"/>
      <c r="DF93" s="11"/>
      <c r="DG93" s="11"/>
      <c r="DH93" s="11"/>
      <c r="DI93" s="11"/>
      <c r="DJ93" s="11"/>
      <c r="DK93" s="11"/>
      <c r="DL93" s="11"/>
      <c r="DM93" s="5"/>
      <c r="DN93" s="51"/>
      <c r="DO93" s="11"/>
      <c r="DP93" s="11"/>
      <c r="DQ93" s="11"/>
      <c r="DR93" s="11"/>
      <c r="DS93" s="11"/>
      <c r="DT93" s="11"/>
      <c r="DU93" s="11"/>
      <c r="DV93" s="11"/>
      <c r="DW93" s="97"/>
      <c r="DX93" s="51"/>
      <c r="DY93" s="11"/>
      <c r="DZ93" s="11"/>
      <c r="EA93" s="11"/>
      <c r="EB93" s="5"/>
      <c r="EC93" s="86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5"/>
      <c r="ER93" s="5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5"/>
      <c r="FG93" s="86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97"/>
      <c r="FV93" s="51"/>
      <c r="FW93" s="10"/>
      <c r="FX93" s="10"/>
      <c r="FY93" s="10"/>
      <c r="FZ93" s="10"/>
      <c r="GA93" s="11"/>
      <c r="GB93" s="10"/>
      <c r="GC93" s="10"/>
      <c r="GD93" s="10"/>
      <c r="GE93" s="58"/>
    </row>
    <row r="94" spans="1:187" s="1" customFormat="1" x14ac:dyDescent="0.25">
      <c r="A94" s="201">
        <v>16</v>
      </c>
      <c r="B94" s="25" t="s">
        <v>20</v>
      </c>
      <c r="C94" s="64">
        <f t="shared" si="90"/>
        <v>23778985</v>
      </c>
      <c r="D94" s="64">
        <f t="shared" si="86"/>
        <v>4332575</v>
      </c>
      <c r="E94" s="14">
        <f t="shared" si="87"/>
        <v>5811322</v>
      </c>
      <c r="F94" s="14">
        <f t="shared" si="88"/>
        <v>6459214</v>
      </c>
      <c r="G94" s="95">
        <f t="shared" si="89"/>
        <v>7175874</v>
      </c>
      <c r="H94" s="64">
        <f t="shared" si="91"/>
        <v>13883070</v>
      </c>
      <c r="I94" s="14">
        <f t="shared" si="92"/>
        <v>2565103</v>
      </c>
      <c r="J94" s="14">
        <f t="shared" si="93"/>
        <v>3560701</v>
      </c>
      <c r="K94" s="14">
        <f t="shared" si="94"/>
        <v>3878633</v>
      </c>
      <c r="L94" s="2">
        <f t="shared" si="95"/>
        <v>3878633</v>
      </c>
      <c r="M94" s="80">
        <v>7986</v>
      </c>
      <c r="N94" s="49">
        <v>2327</v>
      </c>
      <c r="O94" s="49">
        <v>1610</v>
      </c>
      <c r="P94" s="49">
        <v>2025</v>
      </c>
      <c r="Q94" s="49">
        <v>2024</v>
      </c>
      <c r="R94" s="49">
        <v>7318047</v>
      </c>
      <c r="S94" s="49">
        <v>731420</v>
      </c>
      <c r="T94" s="49">
        <v>2006345</v>
      </c>
      <c r="U94" s="49">
        <v>2290141</v>
      </c>
      <c r="V94" s="24">
        <v>2290141</v>
      </c>
      <c r="W94" s="55">
        <v>170</v>
      </c>
      <c r="X94" s="49">
        <v>88</v>
      </c>
      <c r="Y94" s="49">
        <v>54</v>
      </c>
      <c r="Z94" s="49">
        <v>14</v>
      </c>
      <c r="AA94" s="49">
        <v>14</v>
      </c>
      <c r="AB94" s="49">
        <v>182173</v>
      </c>
      <c r="AC94" s="49">
        <v>111742</v>
      </c>
      <c r="AD94" s="49">
        <v>62135</v>
      </c>
      <c r="AE94" s="49">
        <v>4148</v>
      </c>
      <c r="AF94" s="24">
        <v>4148</v>
      </c>
      <c r="AG94" s="55">
        <v>130</v>
      </c>
      <c r="AH94" s="49">
        <v>86</v>
      </c>
      <c r="AI94" s="49">
        <v>44</v>
      </c>
      <c r="AJ94" s="49">
        <v>0</v>
      </c>
      <c r="AK94" s="49">
        <v>0</v>
      </c>
      <c r="AL94" s="49">
        <v>201230</v>
      </c>
      <c r="AM94" s="49">
        <v>160113</v>
      </c>
      <c r="AN94" s="49">
        <v>41117</v>
      </c>
      <c r="AO94" s="49">
        <v>0</v>
      </c>
      <c r="AP94" s="24">
        <v>0</v>
      </c>
      <c r="AQ94" s="55">
        <v>505</v>
      </c>
      <c r="AR94" s="49">
        <v>93</v>
      </c>
      <c r="AS94" s="49">
        <v>94</v>
      </c>
      <c r="AT94" s="49">
        <v>159</v>
      </c>
      <c r="AU94" s="49">
        <v>159</v>
      </c>
      <c r="AV94" s="49">
        <v>467605</v>
      </c>
      <c r="AW94" s="49">
        <v>86985</v>
      </c>
      <c r="AX94" s="49">
        <v>87010</v>
      </c>
      <c r="AY94" s="49">
        <v>146805</v>
      </c>
      <c r="AZ94" s="24">
        <v>146805</v>
      </c>
      <c r="BA94" s="80">
        <v>958</v>
      </c>
      <c r="BB94" s="49">
        <v>531</v>
      </c>
      <c r="BC94" s="49">
        <v>81</v>
      </c>
      <c r="BD94" s="49">
        <v>173</v>
      </c>
      <c r="BE94" s="49">
        <v>173</v>
      </c>
      <c r="BF94" s="49">
        <v>1798474</v>
      </c>
      <c r="BG94" s="49">
        <v>530997</v>
      </c>
      <c r="BH94" s="49">
        <v>373529</v>
      </c>
      <c r="BI94" s="49">
        <v>446974</v>
      </c>
      <c r="BJ94" s="99">
        <v>446974</v>
      </c>
      <c r="BK94" s="55">
        <f t="shared" si="96"/>
        <v>3915541</v>
      </c>
      <c r="BL94" s="106">
        <f>BV94+CF94+CP94+CZ94</f>
        <v>943846</v>
      </c>
      <c r="BM94" s="106">
        <f t="shared" ref="BM94:BO94" si="101">BW94+CG94+CQ94+DA94</f>
        <v>990565</v>
      </c>
      <c r="BN94" s="106">
        <f t="shared" si="101"/>
        <v>990565</v>
      </c>
      <c r="BO94" s="107">
        <f t="shared" si="101"/>
        <v>990565</v>
      </c>
      <c r="BP94" s="80">
        <v>682</v>
      </c>
      <c r="BQ94" s="49">
        <v>312</v>
      </c>
      <c r="BR94" s="49">
        <v>312</v>
      </c>
      <c r="BS94" s="49">
        <v>29</v>
      </c>
      <c r="BT94" s="49">
        <v>29</v>
      </c>
      <c r="BU94" s="49">
        <v>2802541</v>
      </c>
      <c r="BV94" s="49">
        <v>665596</v>
      </c>
      <c r="BW94" s="49">
        <v>712315</v>
      </c>
      <c r="BX94" s="49">
        <v>712315</v>
      </c>
      <c r="BY94" s="99">
        <v>712315</v>
      </c>
      <c r="BZ94" s="55">
        <v>0</v>
      </c>
      <c r="CA94" s="49">
        <v>0</v>
      </c>
      <c r="CB94" s="49">
        <v>0</v>
      </c>
      <c r="CC94" s="49">
        <v>0</v>
      </c>
      <c r="CD94" s="49">
        <v>0</v>
      </c>
      <c r="CE94" s="49">
        <v>0</v>
      </c>
      <c r="CF94" s="49">
        <v>0</v>
      </c>
      <c r="CG94" s="49">
        <v>0</v>
      </c>
      <c r="CH94" s="49">
        <v>0</v>
      </c>
      <c r="CI94" s="24">
        <v>0</v>
      </c>
      <c r="CJ94" s="80">
        <v>0</v>
      </c>
      <c r="CK94" s="49">
        <v>0</v>
      </c>
      <c r="CL94" s="49">
        <v>0</v>
      </c>
      <c r="CM94" s="49">
        <v>0</v>
      </c>
      <c r="CN94" s="49">
        <v>0</v>
      </c>
      <c r="CO94" s="49">
        <v>0</v>
      </c>
      <c r="CP94" s="49">
        <v>0</v>
      </c>
      <c r="CQ94" s="49">
        <v>0</v>
      </c>
      <c r="CR94" s="49">
        <v>0</v>
      </c>
      <c r="CS94" s="99">
        <v>0</v>
      </c>
      <c r="CT94" s="55">
        <v>212</v>
      </c>
      <c r="CU94" s="49">
        <v>53</v>
      </c>
      <c r="CV94" s="49">
        <v>53</v>
      </c>
      <c r="CW94" s="49">
        <v>53</v>
      </c>
      <c r="CX94" s="49">
        <v>53</v>
      </c>
      <c r="CY94" s="49">
        <v>1113000</v>
      </c>
      <c r="CZ94" s="49">
        <v>278250</v>
      </c>
      <c r="DA94" s="49">
        <v>278250</v>
      </c>
      <c r="DB94" s="49">
        <v>278250</v>
      </c>
      <c r="DC94" s="24">
        <v>278250</v>
      </c>
      <c r="DD94" s="80">
        <v>167</v>
      </c>
      <c r="DE94" s="49">
        <v>33</v>
      </c>
      <c r="DF94" s="49">
        <v>48</v>
      </c>
      <c r="DG94" s="49">
        <v>45</v>
      </c>
      <c r="DH94" s="49">
        <v>41</v>
      </c>
      <c r="DI94" s="49">
        <v>7615775</v>
      </c>
      <c r="DJ94" s="49">
        <v>1278740</v>
      </c>
      <c r="DK94" s="49">
        <v>1659943</v>
      </c>
      <c r="DL94" s="49">
        <v>2075486</v>
      </c>
      <c r="DM94" s="24">
        <v>2601606</v>
      </c>
      <c r="DN94" s="55">
        <v>121</v>
      </c>
      <c r="DO94" s="49">
        <v>27</v>
      </c>
      <c r="DP94" s="49">
        <v>38</v>
      </c>
      <c r="DQ94" s="49">
        <v>22</v>
      </c>
      <c r="DR94" s="49">
        <v>34</v>
      </c>
      <c r="DS94" s="49">
        <v>1960754</v>
      </c>
      <c r="DT94" s="49">
        <v>408536</v>
      </c>
      <c r="DU94" s="49">
        <v>575488</v>
      </c>
      <c r="DV94" s="49">
        <v>393095</v>
      </c>
      <c r="DW94" s="99">
        <v>583635</v>
      </c>
      <c r="DX94" s="64">
        <f>DY94+DZ94+EB94+EA94</f>
        <v>319386</v>
      </c>
      <c r="DY94" s="14">
        <f>EN94+FC94+FR94</f>
        <v>80196</v>
      </c>
      <c r="DZ94" s="14">
        <f>EO94+FD94+FS94</f>
        <v>15190</v>
      </c>
      <c r="EA94" s="14">
        <f>EP94+FE94+FT94</f>
        <v>112000</v>
      </c>
      <c r="EB94" s="2">
        <f>EQ94+FF94+FU94</f>
        <v>112000</v>
      </c>
      <c r="EC94" s="80">
        <v>411</v>
      </c>
      <c r="ED94" s="49">
        <v>124</v>
      </c>
      <c r="EE94" s="49">
        <v>21</v>
      </c>
      <c r="EF94" s="49">
        <v>133</v>
      </c>
      <c r="EG94" s="49">
        <v>133</v>
      </c>
      <c r="EH94" s="49">
        <v>1253</v>
      </c>
      <c r="EI94" s="49">
        <v>354</v>
      </c>
      <c r="EJ94" s="49">
        <v>63</v>
      </c>
      <c r="EK94" s="49">
        <v>418</v>
      </c>
      <c r="EL94" s="49">
        <v>418</v>
      </c>
      <c r="EM94" s="49">
        <v>319386</v>
      </c>
      <c r="EN94" s="49">
        <v>80196</v>
      </c>
      <c r="EO94" s="49">
        <v>15190</v>
      </c>
      <c r="EP94" s="49">
        <v>112000</v>
      </c>
      <c r="EQ94" s="24">
        <v>112000</v>
      </c>
      <c r="ER94" s="55">
        <v>0</v>
      </c>
      <c r="ES94" s="49">
        <v>0</v>
      </c>
      <c r="ET94" s="49">
        <v>0</v>
      </c>
      <c r="EU94" s="49">
        <v>0</v>
      </c>
      <c r="EV94" s="49">
        <v>0</v>
      </c>
      <c r="EW94" s="49">
        <v>0</v>
      </c>
      <c r="EX94" s="49">
        <v>0</v>
      </c>
      <c r="EY94" s="49">
        <v>0</v>
      </c>
      <c r="EZ94" s="49">
        <v>0</v>
      </c>
      <c r="FA94" s="49">
        <v>0</v>
      </c>
      <c r="FB94" s="49">
        <v>0</v>
      </c>
      <c r="FC94" s="49">
        <v>0</v>
      </c>
      <c r="FD94" s="49">
        <v>0</v>
      </c>
      <c r="FE94" s="49">
        <v>0</v>
      </c>
      <c r="FF94" s="24">
        <v>0</v>
      </c>
      <c r="FG94" s="80">
        <f t="shared" si="98"/>
        <v>0</v>
      </c>
      <c r="FH94" s="49"/>
      <c r="FI94" s="49"/>
      <c r="FJ94" s="49"/>
      <c r="FK94" s="49"/>
      <c r="FL94" s="49">
        <f t="shared" si="99"/>
        <v>0</v>
      </c>
      <c r="FM94" s="49"/>
      <c r="FN94" s="49"/>
      <c r="FO94" s="49"/>
      <c r="FP94" s="49"/>
      <c r="FQ94" s="49">
        <f t="shared" si="100"/>
        <v>0</v>
      </c>
      <c r="FR94" s="49"/>
      <c r="FS94" s="49"/>
      <c r="FT94" s="49"/>
      <c r="FU94" s="99"/>
      <c r="FV94" s="55">
        <v>0</v>
      </c>
      <c r="FW94" s="23">
        <v>0</v>
      </c>
      <c r="FX94" s="23">
        <v>0</v>
      </c>
      <c r="FY94" s="23">
        <v>0</v>
      </c>
      <c r="FZ94" s="23">
        <v>0</v>
      </c>
      <c r="GA94" s="49">
        <v>0</v>
      </c>
      <c r="GB94" s="23">
        <v>0</v>
      </c>
      <c r="GC94" s="23">
        <v>0</v>
      </c>
      <c r="GD94" s="23">
        <v>0</v>
      </c>
      <c r="GE94" s="39">
        <v>0</v>
      </c>
    </row>
    <row r="95" spans="1:187" s="1" customFormat="1" x14ac:dyDescent="0.25">
      <c r="A95" s="202"/>
      <c r="B95" s="27" t="s">
        <v>357</v>
      </c>
      <c r="C95" s="88">
        <f t="shared" si="90"/>
        <v>140524</v>
      </c>
      <c r="D95" s="52">
        <f t="shared" si="86"/>
        <v>0</v>
      </c>
      <c r="E95" s="191">
        <f t="shared" si="87"/>
        <v>0</v>
      </c>
      <c r="F95" s="191">
        <f t="shared" si="88"/>
        <v>70262</v>
      </c>
      <c r="G95" s="194">
        <f t="shared" si="89"/>
        <v>70262</v>
      </c>
      <c r="H95" s="52">
        <f t="shared" si="91"/>
        <v>140524</v>
      </c>
      <c r="I95" s="191">
        <f t="shared" si="92"/>
        <v>0</v>
      </c>
      <c r="J95" s="191">
        <f t="shared" si="93"/>
        <v>0</v>
      </c>
      <c r="K95" s="191">
        <f t="shared" si="94"/>
        <v>70262</v>
      </c>
      <c r="L95" s="3">
        <f t="shared" si="95"/>
        <v>70262</v>
      </c>
      <c r="M95" s="81"/>
      <c r="N95" s="191"/>
      <c r="O95" s="191"/>
      <c r="P95" s="191"/>
      <c r="Q95" s="191"/>
      <c r="R95" s="191"/>
      <c r="S95" s="191"/>
      <c r="T95" s="191"/>
      <c r="U95" s="191"/>
      <c r="V95" s="3"/>
      <c r="W95" s="52"/>
      <c r="X95" s="191"/>
      <c r="Y95" s="191"/>
      <c r="Z95" s="191"/>
      <c r="AA95" s="191"/>
      <c r="AB95" s="191"/>
      <c r="AC95" s="191"/>
      <c r="AD95" s="191"/>
      <c r="AE95" s="191"/>
      <c r="AF95" s="3"/>
      <c r="AG95" s="52"/>
      <c r="AH95" s="191"/>
      <c r="AI95" s="191"/>
      <c r="AJ95" s="191"/>
      <c r="AK95" s="191"/>
      <c r="AL95" s="191"/>
      <c r="AM95" s="191"/>
      <c r="AN95" s="191"/>
      <c r="AO95" s="191"/>
      <c r="AP95" s="3"/>
      <c r="AQ95" s="52"/>
      <c r="AR95" s="191"/>
      <c r="AS95" s="191"/>
      <c r="AT95" s="191"/>
      <c r="AU95" s="191"/>
      <c r="AV95" s="191"/>
      <c r="AW95" s="191"/>
      <c r="AX95" s="191"/>
      <c r="AY95" s="191"/>
      <c r="AZ95" s="3"/>
      <c r="BA95" s="81">
        <v>1526</v>
      </c>
      <c r="BB95" s="191">
        <v>0</v>
      </c>
      <c r="BC95" s="191">
        <v>0</v>
      </c>
      <c r="BD95" s="191">
        <v>763</v>
      </c>
      <c r="BE95" s="191">
        <v>763</v>
      </c>
      <c r="BF95" s="191">
        <v>140524</v>
      </c>
      <c r="BG95" s="191">
        <v>0</v>
      </c>
      <c r="BH95" s="191">
        <v>0</v>
      </c>
      <c r="BI95" s="191">
        <v>70262</v>
      </c>
      <c r="BJ95" s="194">
        <v>70262</v>
      </c>
      <c r="BK95" s="52"/>
      <c r="BL95" s="8"/>
      <c r="BM95" s="8"/>
      <c r="BN95" s="8"/>
      <c r="BO95" s="50"/>
      <c r="BP95" s="81"/>
      <c r="BQ95" s="191"/>
      <c r="BR95" s="191"/>
      <c r="BS95" s="191"/>
      <c r="BT95" s="191"/>
      <c r="BU95" s="191"/>
      <c r="BV95" s="191"/>
      <c r="BW95" s="191"/>
      <c r="BX95" s="191"/>
      <c r="BY95" s="194"/>
      <c r="BZ95" s="52"/>
      <c r="CA95" s="191"/>
      <c r="CB95" s="191"/>
      <c r="CC95" s="191"/>
      <c r="CD95" s="191"/>
      <c r="CE95" s="191"/>
      <c r="CF95" s="191"/>
      <c r="CG95" s="191"/>
      <c r="CH95" s="191"/>
      <c r="CI95" s="3"/>
      <c r="CJ95" s="81"/>
      <c r="CK95" s="191"/>
      <c r="CL95" s="191"/>
      <c r="CM95" s="191"/>
      <c r="CN95" s="191"/>
      <c r="CO95" s="191"/>
      <c r="CP95" s="191"/>
      <c r="CQ95" s="191"/>
      <c r="CR95" s="191"/>
      <c r="CS95" s="194"/>
      <c r="CT95" s="52"/>
      <c r="CU95" s="191"/>
      <c r="CV95" s="191"/>
      <c r="CW95" s="191"/>
      <c r="CX95" s="191"/>
      <c r="CY95" s="191"/>
      <c r="CZ95" s="191"/>
      <c r="DA95" s="191"/>
      <c r="DB95" s="191"/>
      <c r="DC95" s="3"/>
      <c r="DD95" s="81"/>
      <c r="DE95" s="191"/>
      <c r="DF95" s="191"/>
      <c r="DG95" s="191"/>
      <c r="DH95" s="191"/>
      <c r="DI95" s="191"/>
      <c r="DJ95" s="191"/>
      <c r="DK95" s="191"/>
      <c r="DL95" s="191"/>
      <c r="DM95" s="3"/>
      <c r="DN95" s="52"/>
      <c r="DO95" s="191"/>
      <c r="DP95" s="191"/>
      <c r="DQ95" s="191"/>
      <c r="DR95" s="191"/>
      <c r="DS95" s="191"/>
      <c r="DT95" s="191"/>
      <c r="DU95" s="191"/>
      <c r="DV95" s="191"/>
      <c r="DW95" s="194"/>
      <c r="DX95" s="52"/>
      <c r="DY95" s="191"/>
      <c r="DZ95" s="191"/>
      <c r="EA95" s="191"/>
      <c r="EB95" s="3"/>
      <c r="EC95" s="81"/>
      <c r="ED95" s="191"/>
      <c r="EE95" s="191"/>
      <c r="EF95" s="191"/>
      <c r="EG95" s="191"/>
      <c r="EH95" s="191"/>
      <c r="EI95" s="191"/>
      <c r="EJ95" s="191"/>
      <c r="EK95" s="191"/>
      <c r="EL95" s="191"/>
      <c r="EM95" s="191"/>
      <c r="EN95" s="191"/>
      <c r="EO95" s="191"/>
      <c r="EP95" s="191"/>
      <c r="EQ95" s="3"/>
      <c r="ER95" s="52"/>
      <c r="ES95" s="191"/>
      <c r="ET95" s="191"/>
      <c r="EU95" s="191"/>
      <c r="EV95" s="191"/>
      <c r="EW95" s="191"/>
      <c r="EX95" s="191"/>
      <c r="EY95" s="191"/>
      <c r="EZ95" s="191"/>
      <c r="FA95" s="191"/>
      <c r="FB95" s="191"/>
      <c r="FC95" s="191"/>
      <c r="FD95" s="191"/>
      <c r="FE95" s="191"/>
      <c r="FF95" s="3"/>
      <c r="FG95" s="81"/>
      <c r="FH95" s="191"/>
      <c r="FI95" s="191"/>
      <c r="FJ95" s="191"/>
      <c r="FK95" s="191"/>
      <c r="FL95" s="191"/>
      <c r="FM95" s="191"/>
      <c r="FN95" s="191"/>
      <c r="FO95" s="191"/>
      <c r="FP95" s="191"/>
      <c r="FQ95" s="191"/>
      <c r="FR95" s="191"/>
      <c r="FS95" s="191"/>
      <c r="FT95" s="191"/>
      <c r="FU95" s="194"/>
      <c r="FV95" s="52"/>
      <c r="FW95" s="8"/>
      <c r="FX95" s="8"/>
      <c r="FY95" s="8"/>
      <c r="FZ95" s="8"/>
      <c r="GA95" s="191"/>
      <c r="GB95" s="8"/>
      <c r="GC95" s="8"/>
      <c r="GD95" s="8"/>
      <c r="GE95" s="50"/>
    </row>
    <row r="96" spans="1:187" s="1" customFormat="1" ht="16.5" thickBot="1" x14ac:dyDescent="0.3">
      <c r="A96" s="203"/>
      <c r="B96" s="125" t="s">
        <v>69</v>
      </c>
      <c r="C96" s="51">
        <f t="shared" si="90"/>
        <v>22689</v>
      </c>
      <c r="D96" s="51">
        <f t="shared" si="86"/>
        <v>5874</v>
      </c>
      <c r="E96" s="11">
        <f t="shared" si="87"/>
        <v>142</v>
      </c>
      <c r="F96" s="11">
        <f t="shared" si="88"/>
        <v>8301</v>
      </c>
      <c r="G96" s="97">
        <f t="shared" si="89"/>
        <v>8372</v>
      </c>
      <c r="H96" s="51">
        <f t="shared" si="91"/>
        <v>22689</v>
      </c>
      <c r="I96" s="11">
        <f t="shared" si="92"/>
        <v>5874</v>
      </c>
      <c r="J96" s="11">
        <f t="shared" si="93"/>
        <v>142</v>
      </c>
      <c r="K96" s="11">
        <f t="shared" si="94"/>
        <v>8301</v>
      </c>
      <c r="L96" s="5">
        <f t="shared" si="95"/>
        <v>8372</v>
      </c>
      <c r="M96" s="81">
        <v>291</v>
      </c>
      <c r="N96" s="6">
        <v>82</v>
      </c>
      <c r="O96" s="6">
        <v>2</v>
      </c>
      <c r="P96" s="6">
        <v>103</v>
      </c>
      <c r="Q96" s="6">
        <v>104</v>
      </c>
      <c r="R96" s="6">
        <v>22689</v>
      </c>
      <c r="S96" s="6">
        <v>5874</v>
      </c>
      <c r="T96" s="6">
        <v>142</v>
      </c>
      <c r="U96" s="6">
        <v>8301</v>
      </c>
      <c r="V96" s="3">
        <v>8372</v>
      </c>
      <c r="W96" s="52"/>
      <c r="X96" s="6"/>
      <c r="Y96" s="6"/>
      <c r="Z96" s="6"/>
      <c r="AA96" s="6"/>
      <c r="AB96" s="6"/>
      <c r="AC96" s="6"/>
      <c r="AD96" s="6"/>
      <c r="AE96" s="6"/>
      <c r="AF96" s="3"/>
      <c r="AG96" s="52"/>
      <c r="AH96" s="6"/>
      <c r="AI96" s="6"/>
      <c r="AJ96" s="6"/>
      <c r="AK96" s="6"/>
      <c r="AL96" s="6"/>
      <c r="AM96" s="6"/>
      <c r="AN96" s="6"/>
      <c r="AO96" s="6"/>
      <c r="AP96" s="3"/>
      <c r="AQ96" s="52"/>
      <c r="AR96" s="6"/>
      <c r="AS96" s="6"/>
      <c r="AT96" s="6"/>
      <c r="AU96" s="6"/>
      <c r="AV96" s="6"/>
      <c r="AW96" s="6"/>
      <c r="AX96" s="6"/>
      <c r="AY96" s="6"/>
      <c r="AZ96" s="3"/>
      <c r="BA96" s="81"/>
      <c r="BB96" s="6"/>
      <c r="BC96" s="6"/>
      <c r="BD96" s="6"/>
      <c r="BE96" s="6"/>
      <c r="BF96" s="6"/>
      <c r="BG96" s="6"/>
      <c r="BH96" s="6"/>
      <c r="BI96" s="6"/>
      <c r="BJ96" s="96"/>
      <c r="BK96" s="52"/>
      <c r="BL96" s="8"/>
      <c r="BM96" s="8"/>
      <c r="BN96" s="8"/>
      <c r="BO96" s="50"/>
      <c r="BP96" s="81"/>
      <c r="BQ96" s="6"/>
      <c r="BR96" s="6"/>
      <c r="BS96" s="6"/>
      <c r="BT96" s="6"/>
      <c r="BU96" s="6"/>
      <c r="BV96" s="6"/>
      <c r="BW96" s="6"/>
      <c r="BX96" s="6"/>
      <c r="BY96" s="96"/>
      <c r="BZ96" s="52"/>
      <c r="CA96" s="6"/>
      <c r="CB96" s="6"/>
      <c r="CC96" s="6"/>
      <c r="CD96" s="6"/>
      <c r="CE96" s="6"/>
      <c r="CF96" s="6"/>
      <c r="CG96" s="6"/>
      <c r="CH96" s="6"/>
      <c r="CI96" s="3"/>
      <c r="CJ96" s="81"/>
      <c r="CK96" s="6"/>
      <c r="CL96" s="6"/>
      <c r="CM96" s="6"/>
      <c r="CN96" s="6"/>
      <c r="CO96" s="6"/>
      <c r="CP96" s="6"/>
      <c r="CQ96" s="6"/>
      <c r="CR96" s="6"/>
      <c r="CS96" s="96"/>
      <c r="CT96" s="52"/>
      <c r="CU96" s="6"/>
      <c r="CV96" s="6"/>
      <c r="CW96" s="6"/>
      <c r="CX96" s="6"/>
      <c r="CY96" s="6"/>
      <c r="CZ96" s="6"/>
      <c r="DA96" s="6"/>
      <c r="DB96" s="6"/>
      <c r="DC96" s="3"/>
      <c r="DD96" s="81"/>
      <c r="DE96" s="6"/>
      <c r="DF96" s="6"/>
      <c r="DG96" s="6"/>
      <c r="DH96" s="6"/>
      <c r="DI96" s="6"/>
      <c r="DJ96" s="6"/>
      <c r="DK96" s="6"/>
      <c r="DL96" s="6"/>
      <c r="DM96" s="3"/>
      <c r="DN96" s="52"/>
      <c r="DO96" s="6"/>
      <c r="DP96" s="6"/>
      <c r="DQ96" s="6"/>
      <c r="DR96" s="6"/>
      <c r="DS96" s="6"/>
      <c r="DT96" s="6"/>
      <c r="DU96" s="6"/>
      <c r="DV96" s="6"/>
      <c r="DW96" s="96"/>
      <c r="DX96" s="52"/>
      <c r="DY96" s="6"/>
      <c r="DZ96" s="6"/>
      <c r="EA96" s="6"/>
      <c r="EB96" s="3"/>
      <c r="EC96" s="81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3"/>
      <c r="ER96" s="52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3"/>
      <c r="FG96" s="81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96"/>
      <c r="FV96" s="52"/>
      <c r="FW96" s="8"/>
      <c r="FX96" s="8"/>
      <c r="FY96" s="8"/>
      <c r="FZ96" s="8"/>
      <c r="GA96" s="6"/>
      <c r="GB96" s="8"/>
      <c r="GC96" s="8"/>
      <c r="GD96" s="8"/>
      <c r="GE96" s="50"/>
    </row>
    <row r="97" spans="1:187" s="1" customFormat="1" ht="32.25" thickBot="1" x14ac:dyDescent="0.3">
      <c r="A97" s="45">
        <v>17</v>
      </c>
      <c r="B97" s="126" t="s">
        <v>99</v>
      </c>
      <c r="C97" s="69">
        <f t="shared" si="90"/>
        <v>1349978</v>
      </c>
      <c r="D97" s="69">
        <f t="shared" si="86"/>
        <v>0</v>
      </c>
      <c r="E97" s="48">
        <f t="shared" si="87"/>
        <v>45806</v>
      </c>
      <c r="F97" s="48">
        <f t="shared" si="88"/>
        <v>652549</v>
      </c>
      <c r="G97" s="76">
        <f t="shared" si="89"/>
        <v>651623</v>
      </c>
      <c r="H97" s="69">
        <f t="shared" si="91"/>
        <v>1349978</v>
      </c>
      <c r="I97" s="48">
        <f t="shared" si="92"/>
        <v>0</v>
      </c>
      <c r="J97" s="48">
        <f t="shared" si="93"/>
        <v>45806</v>
      </c>
      <c r="K97" s="48">
        <f t="shared" si="94"/>
        <v>652549</v>
      </c>
      <c r="L97" s="22">
        <f t="shared" si="95"/>
        <v>651623</v>
      </c>
      <c r="M97" s="83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4">
        <v>0</v>
      </c>
      <c r="W97" s="44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4">
        <v>0</v>
      </c>
      <c r="AG97" s="44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4">
        <v>0</v>
      </c>
      <c r="AQ97" s="44">
        <v>0</v>
      </c>
      <c r="AR97" s="17">
        <v>0</v>
      </c>
      <c r="AS97" s="17">
        <v>0</v>
      </c>
      <c r="AT97" s="17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4">
        <v>0</v>
      </c>
      <c r="BA97" s="83">
        <v>9231</v>
      </c>
      <c r="BB97" s="17">
        <v>0</v>
      </c>
      <c r="BC97" s="17">
        <v>227</v>
      </c>
      <c r="BD97" s="17">
        <v>4502</v>
      </c>
      <c r="BE97" s="17">
        <v>4502</v>
      </c>
      <c r="BF97" s="17">
        <v>1349978</v>
      </c>
      <c r="BG97" s="17">
        <v>0</v>
      </c>
      <c r="BH97" s="17">
        <v>45806</v>
      </c>
      <c r="BI97" s="17">
        <v>652549</v>
      </c>
      <c r="BJ97" s="101">
        <v>651623</v>
      </c>
      <c r="BK97" s="44"/>
      <c r="BL97" s="16"/>
      <c r="BM97" s="16"/>
      <c r="BN97" s="16"/>
      <c r="BO97" s="68"/>
      <c r="BP97" s="83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17">
        <v>0</v>
      </c>
      <c r="BX97" s="17">
        <v>0</v>
      </c>
      <c r="BY97" s="101">
        <v>0</v>
      </c>
      <c r="BZ97" s="44">
        <v>0</v>
      </c>
      <c r="CA97" s="17">
        <v>0</v>
      </c>
      <c r="CB97" s="17">
        <v>0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4">
        <v>0</v>
      </c>
      <c r="CJ97" s="83">
        <v>0</v>
      </c>
      <c r="CK97" s="17">
        <v>0</v>
      </c>
      <c r="CL97" s="17">
        <v>0</v>
      </c>
      <c r="CM97" s="17">
        <v>0</v>
      </c>
      <c r="CN97" s="17">
        <v>0</v>
      </c>
      <c r="CO97" s="17">
        <v>0</v>
      </c>
      <c r="CP97" s="17">
        <v>0</v>
      </c>
      <c r="CQ97" s="17">
        <v>0</v>
      </c>
      <c r="CR97" s="17">
        <v>0</v>
      </c>
      <c r="CS97" s="101">
        <v>0</v>
      </c>
      <c r="CT97" s="44">
        <v>0</v>
      </c>
      <c r="CU97" s="17">
        <v>0</v>
      </c>
      <c r="CV97" s="17">
        <v>0</v>
      </c>
      <c r="CW97" s="17">
        <v>0</v>
      </c>
      <c r="CX97" s="17">
        <v>0</v>
      </c>
      <c r="CY97" s="17">
        <v>0</v>
      </c>
      <c r="CZ97" s="17">
        <v>0</v>
      </c>
      <c r="DA97" s="17">
        <v>0</v>
      </c>
      <c r="DB97" s="17">
        <v>0</v>
      </c>
      <c r="DC97" s="4">
        <v>0</v>
      </c>
      <c r="DD97" s="83">
        <v>0</v>
      </c>
      <c r="DE97" s="17">
        <v>0</v>
      </c>
      <c r="DF97" s="17">
        <v>0</v>
      </c>
      <c r="DG97" s="17">
        <v>0</v>
      </c>
      <c r="DH97" s="17">
        <v>0</v>
      </c>
      <c r="DI97" s="17">
        <v>0</v>
      </c>
      <c r="DJ97" s="17">
        <v>0</v>
      </c>
      <c r="DK97" s="17">
        <v>0</v>
      </c>
      <c r="DL97" s="17">
        <v>0</v>
      </c>
      <c r="DM97" s="4">
        <v>0</v>
      </c>
      <c r="DN97" s="44">
        <v>0</v>
      </c>
      <c r="DO97" s="17">
        <v>0</v>
      </c>
      <c r="DP97" s="17">
        <v>0</v>
      </c>
      <c r="DQ97" s="17">
        <v>0</v>
      </c>
      <c r="DR97" s="17">
        <v>0</v>
      </c>
      <c r="DS97" s="17">
        <v>0</v>
      </c>
      <c r="DT97" s="17">
        <v>0</v>
      </c>
      <c r="DU97" s="17">
        <v>0</v>
      </c>
      <c r="DV97" s="17">
        <v>0</v>
      </c>
      <c r="DW97" s="101">
        <v>0</v>
      </c>
      <c r="DX97" s="44"/>
      <c r="DY97" s="17"/>
      <c r="DZ97" s="17"/>
      <c r="EA97" s="17"/>
      <c r="EB97" s="4"/>
      <c r="EC97" s="83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4"/>
      <c r="ER97" s="44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4"/>
      <c r="FG97" s="83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17"/>
      <c r="FS97" s="17"/>
      <c r="FT97" s="17"/>
      <c r="FU97" s="101"/>
      <c r="FV97" s="44">
        <v>0</v>
      </c>
      <c r="FW97" s="16">
        <v>0</v>
      </c>
      <c r="FX97" s="16">
        <v>0</v>
      </c>
      <c r="FY97" s="16">
        <v>0</v>
      </c>
      <c r="FZ97" s="16">
        <v>0</v>
      </c>
      <c r="GA97" s="17">
        <v>0</v>
      </c>
      <c r="GB97" s="16">
        <v>0</v>
      </c>
      <c r="GC97" s="16">
        <v>0</v>
      </c>
      <c r="GD97" s="16">
        <v>0</v>
      </c>
      <c r="GE97" s="68">
        <v>0</v>
      </c>
    </row>
    <row r="98" spans="1:187" s="1" customFormat="1" ht="48" thickBot="1" x14ac:dyDescent="0.3">
      <c r="A98" s="15">
        <v>18</v>
      </c>
      <c r="B98" s="124" t="s">
        <v>21</v>
      </c>
      <c r="C98" s="44">
        <f t="shared" si="90"/>
        <v>2172372</v>
      </c>
      <c r="D98" s="44">
        <f t="shared" si="86"/>
        <v>232013</v>
      </c>
      <c r="E98" s="17">
        <f t="shared" si="87"/>
        <v>104128</v>
      </c>
      <c r="F98" s="17">
        <f t="shared" si="88"/>
        <v>791452</v>
      </c>
      <c r="G98" s="101">
        <f t="shared" si="89"/>
        <v>1044779</v>
      </c>
      <c r="H98" s="44">
        <f t="shared" si="91"/>
        <v>974291</v>
      </c>
      <c r="I98" s="17">
        <f t="shared" si="92"/>
        <v>172865</v>
      </c>
      <c r="J98" s="17">
        <f t="shared" si="93"/>
        <v>2675</v>
      </c>
      <c r="K98" s="17">
        <f t="shared" si="94"/>
        <v>357729</v>
      </c>
      <c r="L98" s="4">
        <f t="shared" si="95"/>
        <v>441022</v>
      </c>
      <c r="M98" s="84">
        <v>1996</v>
      </c>
      <c r="N98" s="48">
        <v>146</v>
      </c>
      <c r="O98" s="48">
        <v>5</v>
      </c>
      <c r="P98" s="48">
        <v>750</v>
      </c>
      <c r="Q98" s="48">
        <v>1095</v>
      </c>
      <c r="R98" s="48">
        <v>632313</v>
      </c>
      <c r="S98" s="48">
        <v>46939</v>
      </c>
      <c r="T98" s="48">
        <v>1951</v>
      </c>
      <c r="U98" s="48">
        <v>271602</v>
      </c>
      <c r="V98" s="22">
        <v>311821</v>
      </c>
      <c r="W98" s="69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22">
        <v>0</v>
      </c>
      <c r="AG98" s="69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22">
        <v>0</v>
      </c>
      <c r="AQ98" s="69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22">
        <v>0</v>
      </c>
      <c r="BA98" s="84">
        <v>429</v>
      </c>
      <c r="BB98" s="48">
        <v>174</v>
      </c>
      <c r="BC98" s="48">
        <v>1</v>
      </c>
      <c r="BD98" s="48">
        <v>104</v>
      </c>
      <c r="BE98" s="48">
        <v>150</v>
      </c>
      <c r="BF98" s="48">
        <v>341978</v>
      </c>
      <c r="BG98" s="48">
        <v>125926</v>
      </c>
      <c r="BH98" s="48">
        <v>724</v>
      </c>
      <c r="BI98" s="48">
        <v>86127</v>
      </c>
      <c r="BJ98" s="76">
        <v>129201</v>
      </c>
      <c r="BK98" s="69"/>
      <c r="BL98" s="18"/>
      <c r="BM98" s="18"/>
      <c r="BN98" s="18"/>
      <c r="BO98" s="70"/>
      <c r="BP98" s="84">
        <v>0</v>
      </c>
      <c r="BQ98" s="48">
        <v>0</v>
      </c>
      <c r="BR98" s="48"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76">
        <v>0</v>
      </c>
      <c r="BZ98" s="69">
        <v>0</v>
      </c>
      <c r="CA98" s="48">
        <v>0</v>
      </c>
      <c r="CB98" s="48"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v>0</v>
      </c>
      <c r="CH98" s="48">
        <v>0</v>
      </c>
      <c r="CI98" s="22">
        <v>0</v>
      </c>
      <c r="CJ98" s="84">
        <v>0</v>
      </c>
      <c r="CK98" s="48">
        <v>0</v>
      </c>
      <c r="CL98" s="48">
        <v>0</v>
      </c>
      <c r="CM98" s="48">
        <v>0</v>
      </c>
      <c r="CN98" s="48">
        <v>0</v>
      </c>
      <c r="CO98" s="48">
        <v>0</v>
      </c>
      <c r="CP98" s="48">
        <v>0</v>
      </c>
      <c r="CQ98" s="48">
        <v>0</v>
      </c>
      <c r="CR98" s="48">
        <v>0</v>
      </c>
      <c r="CS98" s="76">
        <v>0</v>
      </c>
      <c r="CT98" s="69">
        <v>0</v>
      </c>
      <c r="CU98" s="48">
        <v>0</v>
      </c>
      <c r="CV98" s="48">
        <v>0</v>
      </c>
      <c r="CW98" s="48">
        <v>0</v>
      </c>
      <c r="CX98" s="48">
        <v>0</v>
      </c>
      <c r="CY98" s="48">
        <v>0</v>
      </c>
      <c r="CZ98" s="48">
        <v>0</v>
      </c>
      <c r="DA98" s="48">
        <v>0</v>
      </c>
      <c r="DB98" s="48">
        <v>0</v>
      </c>
      <c r="DC98" s="22">
        <v>0</v>
      </c>
      <c r="DD98" s="84">
        <v>0</v>
      </c>
      <c r="DE98" s="48">
        <v>0</v>
      </c>
      <c r="DF98" s="48">
        <v>0</v>
      </c>
      <c r="DG98" s="48">
        <v>0</v>
      </c>
      <c r="DH98" s="48">
        <v>0</v>
      </c>
      <c r="DI98" s="48">
        <v>0</v>
      </c>
      <c r="DJ98" s="48">
        <v>0</v>
      </c>
      <c r="DK98" s="48">
        <v>0</v>
      </c>
      <c r="DL98" s="48">
        <v>0</v>
      </c>
      <c r="DM98" s="22">
        <v>0</v>
      </c>
      <c r="DN98" s="69">
        <v>82</v>
      </c>
      <c r="DO98" s="48">
        <v>4</v>
      </c>
      <c r="DP98" s="48">
        <v>7</v>
      </c>
      <c r="DQ98" s="48">
        <v>28</v>
      </c>
      <c r="DR98" s="48">
        <v>43</v>
      </c>
      <c r="DS98" s="48">
        <v>1198081</v>
      </c>
      <c r="DT98" s="48">
        <v>59148</v>
      </c>
      <c r="DU98" s="48">
        <v>101453</v>
      </c>
      <c r="DV98" s="48">
        <v>433723</v>
      </c>
      <c r="DW98" s="76">
        <v>603757</v>
      </c>
      <c r="DX98" s="69"/>
      <c r="DY98" s="48"/>
      <c r="DZ98" s="48"/>
      <c r="EA98" s="48"/>
      <c r="EB98" s="22"/>
      <c r="EC98" s="84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22"/>
      <c r="ER98" s="69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22"/>
      <c r="FG98" s="84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76"/>
      <c r="FV98" s="69">
        <v>0</v>
      </c>
      <c r="FW98" s="18">
        <v>0</v>
      </c>
      <c r="FX98" s="18">
        <v>0</v>
      </c>
      <c r="FY98" s="18">
        <v>0</v>
      </c>
      <c r="FZ98" s="18">
        <v>0</v>
      </c>
      <c r="GA98" s="48">
        <v>0</v>
      </c>
      <c r="GB98" s="18">
        <v>0</v>
      </c>
      <c r="GC98" s="18">
        <v>0</v>
      </c>
      <c r="GD98" s="18">
        <v>0</v>
      </c>
      <c r="GE98" s="70">
        <v>0</v>
      </c>
    </row>
    <row r="99" spans="1:187" s="1" customFormat="1" ht="16.5" thickBot="1" x14ac:dyDescent="0.3">
      <c r="A99" s="45">
        <v>19</v>
      </c>
      <c r="B99" s="40" t="s">
        <v>22</v>
      </c>
      <c r="C99" s="69">
        <f t="shared" si="90"/>
        <v>0</v>
      </c>
      <c r="D99" s="69">
        <f t="shared" si="86"/>
        <v>0</v>
      </c>
      <c r="E99" s="48">
        <f t="shared" si="87"/>
        <v>0</v>
      </c>
      <c r="F99" s="48">
        <f t="shared" si="88"/>
        <v>0</v>
      </c>
      <c r="G99" s="76">
        <f t="shared" si="89"/>
        <v>0</v>
      </c>
      <c r="H99" s="69">
        <f t="shared" si="91"/>
        <v>0</v>
      </c>
      <c r="I99" s="48">
        <f t="shared" si="92"/>
        <v>0</v>
      </c>
      <c r="J99" s="48">
        <f t="shared" si="93"/>
        <v>0</v>
      </c>
      <c r="K99" s="48">
        <f t="shared" si="94"/>
        <v>0</v>
      </c>
      <c r="L99" s="22">
        <f t="shared" si="95"/>
        <v>0</v>
      </c>
      <c r="M99" s="83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4">
        <v>0</v>
      </c>
      <c r="W99" s="44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4">
        <v>0</v>
      </c>
      <c r="AG99" s="44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4">
        <v>0</v>
      </c>
      <c r="AQ99" s="44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4">
        <v>0</v>
      </c>
      <c r="BA99" s="83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01">
        <v>0</v>
      </c>
      <c r="BK99" s="44"/>
      <c r="BL99" s="16"/>
      <c r="BM99" s="16"/>
      <c r="BN99" s="16"/>
      <c r="BO99" s="68"/>
      <c r="BP99" s="83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17">
        <v>0</v>
      </c>
      <c r="BW99" s="17">
        <v>0</v>
      </c>
      <c r="BX99" s="17">
        <v>0</v>
      </c>
      <c r="BY99" s="101">
        <v>0</v>
      </c>
      <c r="BZ99" s="44">
        <v>0</v>
      </c>
      <c r="CA99" s="17">
        <v>0</v>
      </c>
      <c r="CB99" s="17">
        <v>0</v>
      </c>
      <c r="CC99" s="17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4">
        <v>0</v>
      </c>
      <c r="CJ99" s="83">
        <v>0</v>
      </c>
      <c r="CK99" s="17">
        <v>0</v>
      </c>
      <c r="CL99" s="17">
        <v>0</v>
      </c>
      <c r="CM99" s="17">
        <v>0</v>
      </c>
      <c r="CN99" s="17">
        <v>0</v>
      </c>
      <c r="CO99" s="17">
        <v>0</v>
      </c>
      <c r="CP99" s="17">
        <v>0</v>
      </c>
      <c r="CQ99" s="17">
        <v>0</v>
      </c>
      <c r="CR99" s="17">
        <v>0</v>
      </c>
      <c r="CS99" s="101">
        <v>0</v>
      </c>
      <c r="CT99" s="44">
        <v>0</v>
      </c>
      <c r="CU99" s="17">
        <v>0</v>
      </c>
      <c r="CV99" s="17">
        <v>0</v>
      </c>
      <c r="CW99" s="17">
        <v>0</v>
      </c>
      <c r="CX99" s="17">
        <v>0</v>
      </c>
      <c r="CY99" s="17">
        <v>0</v>
      </c>
      <c r="CZ99" s="17">
        <v>0</v>
      </c>
      <c r="DA99" s="17">
        <v>0</v>
      </c>
      <c r="DB99" s="17">
        <v>0</v>
      </c>
      <c r="DC99" s="4">
        <v>0</v>
      </c>
      <c r="DD99" s="83">
        <v>0</v>
      </c>
      <c r="DE99" s="17">
        <v>0</v>
      </c>
      <c r="DF99" s="17">
        <v>0</v>
      </c>
      <c r="DG99" s="17">
        <v>0</v>
      </c>
      <c r="DH99" s="17">
        <v>0</v>
      </c>
      <c r="DI99" s="17">
        <v>0</v>
      </c>
      <c r="DJ99" s="17">
        <v>0</v>
      </c>
      <c r="DK99" s="17">
        <v>0</v>
      </c>
      <c r="DL99" s="17">
        <v>0</v>
      </c>
      <c r="DM99" s="4">
        <v>0</v>
      </c>
      <c r="DN99" s="44">
        <v>0</v>
      </c>
      <c r="DO99" s="17">
        <v>0</v>
      </c>
      <c r="DP99" s="17">
        <v>0</v>
      </c>
      <c r="DQ99" s="17">
        <v>0</v>
      </c>
      <c r="DR99" s="17">
        <v>0</v>
      </c>
      <c r="DS99" s="17">
        <v>0</v>
      </c>
      <c r="DT99" s="17">
        <v>0</v>
      </c>
      <c r="DU99" s="17">
        <v>0</v>
      </c>
      <c r="DV99" s="17">
        <v>0</v>
      </c>
      <c r="DW99" s="101">
        <v>0</v>
      </c>
      <c r="DX99" s="44"/>
      <c r="DY99" s="17"/>
      <c r="DZ99" s="17"/>
      <c r="EA99" s="17"/>
      <c r="EB99" s="4"/>
      <c r="EC99" s="83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4"/>
      <c r="ER99" s="44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4"/>
      <c r="FG99" s="83"/>
      <c r="FH99" s="17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01"/>
      <c r="FV99" s="44">
        <v>0</v>
      </c>
      <c r="FW99" s="16">
        <v>0</v>
      </c>
      <c r="FX99" s="16">
        <v>0</v>
      </c>
      <c r="FY99" s="16">
        <v>0</v>
      </c>
      <c r="FZ99" s="16">
        <v>0</v>
      </c>
      <c r="GA99" s="17">
        <v>0</v>
      </c>
      <c r="GB99" s="16">
        <v>0</v>
      </c>
      <c r="GC99" s="16">
        <v>0</v>
      </c>
      <c r="GD99" s="16">
        <v>0</v>
      </c>
      <c r="GE99" s="68">
        <v>0</v>
      </c>
    </row>
    <row r="100" spans="1:187" s="1" customFormat="1" ht="16.5" thickBot="1" x14ac:dyDescent="0.3">
      <c r="A100" s="15">
        <v>20</v>
      </c>
      <c r="B100" s="33" t="s">
        <v>23</v>
      </c>
      <c r="C100" s="44">
        <f t="shared" si="90"/>
        <v>1494414</v>
      </c>
      <c r="D100" s="44">
        <f t="shared" si="86"/>
        <v>164399</v>
      </c>
      <c r="E100" s="17">
        <f t="shared" si="87"/>
        <v>380902</v>
      </c>
      <c r="F100" s="17">
        <f t="shared" si="88"/>
        <v>567601</v>
      </c>
      <c r="G100" s="101">
        <f t="shared" si="89"/>
        <v>381512</v>
      </c>
      <c r="H100" s="44">
        <f t="shared" si="91"/>
        <v>1494414</v>
      </c>
      <c r="I100" s="17">
        <f t="shared" si="92"/>
        <v>164399</v>
      </c>
      <c r="J100" s="17">
        <f t="shared" si="93"/>
        <v>380902</v>
      </c>
      <c r="K100" s="17">
        <f t="shared" si="94"/>
        <v>567601</v>
      </c>
      <c r="L100" s="4">
        <f t="shared" si="95"/>
        <v>381512</v>
      </c>
      <c r="M100" s="84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22">
        <v>0</v>
      </c>
      <c r="W100" s="69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22">
        <v>0</v>
      </c>
      <c r="AG100" s="69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22">
        <v>0</v>
      </c>
      <c r="AQ100" s="69">
        <v>0</v>
      </c>
      <c r="AR100" s="48">
        <v>0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0</v>
      </c>
      <c r="AY100" s="48">
        <v>0</v>
      </c>
      <c r="AZ100" s="22">
        <v>0</v>
      </c>
      <c r="BA100" s="84">
        <v>14775</v>
      </c>
      <c r="BB100" s="48">
        <v>334</v>
      </c>
      <c r="BC100" s="48">
        <v>4153</v>
      </c>
      <c r="BD100" s="48">
        <v>5317</v>
      </c>
      <c r="BE100" s="48">
        <v>4971</v>
      </c>
      <c r="BF100" s="48">
        <v>1494414</v>
      </c>
      <c r="BG100" s="48">
        <v>164399</v>
      </c>
      <c r="BH100" s="48">
        <v>380902</v>
      </c>
      <c r="BI100" s="48">
        <v>567601</v>
      </c>
      <c r="BJ100" s="76">
        <v>381512</v>
      </c>
      <c r="BK100" s="69"/>
      <c r="BL100" s="18"/>
      <c r="BM100" s="18"/>
      <c r="BN100" s="18"/>
      <c r="BO100" s="70"/>
      <c r="BP100" s="84">
        <v>0</v>
      </c>
      <c r="BQ100" s="48">
        <v>0</v>
      </c>
      <c r="BR100" s="48">
        <v>0</v>
      </c>
      <c r="BS100" s="48">
        <v>0</v>
      </c>
      <c r="BT100" s="48">
        <v>0</v>
      </c>
      <c r="BU100" s="48">
        <v>0</v>
      </c>
      <c r="BV100" s="48">
        <v>0</v>
      </c>
      <c r="BW100" s="48">
        <v>0</v>
      </c>
      <c r="BX100" s="48">
        <v>0</v>
      </c>
      <c r="BY100" s="76">
        <v>0</v>
      </c>
      <c r="BZ100" s="69">
        <v>0</v>
      </c>
      <c r="CA100" s="48">
        <v>0</v>
      </c>
      <c r="CB100" s="48">
        <v>0</v>
      </c>
      <c r="CC100" s="48">
        <v>0</v>
      </c>
      <c r="CD100" s="48">
        <v>0</v>
      </c>
      <c r="CE100" s="48">
        <v>0</v>
      </c>
      <c r="CF100" s="48">
        <v>0</v>
      </c>
      <c r="CG100" s="48">
        <v>0</v>
      </c>
      <c r="CH100" s="48">
        <v>0</v>
      </c>
      <c r="CI100" s="22">
        <v>0</v>
      </c>
      <c r="CJ100" s="84">
        <v>0</v>
      </c>
      <c r="CK100" s="48">
        <v>0</v>
      </c>
      <c r="CL100" s="48">
        <v>0</v>
      </c>
      <c r="CM100" s="48">
        <v>0</v>
      </c>
      <c r="CN100" s="48">
        <v>0</v>
      </c>
      <c r="CO100" s="48">
        <v>0</v>
      </c>
      <c r="CP100" s="48">
        <v>0</v>
      </c>
      <c r="CQ100" s="48">
        <v>0</v>
      </c>
      <c r="CR100" s="48">
        <v>0</v>
      </c>
      <c r="CS100" s="76">
        <v>0</v>
      </c>
      <c r="CT100" s="69">
        <v>0</v>
      </c>
      <c r="CU100" s="48">
        <v>0</v>
      </c>
      <c r="CV100" s="48">
        <v>0</v>
      </c>
      <c r="CW100" s="48">
        <v>0</v>
      </c>
      <c r="CX100" s="48">
        <v>0</v>
      </c>
      <c r="CY100" s="48">
        <v>0</v>
      </c>
      <c r="CZ100" s="48">
        <v>0</v>
      </c>
      <c r="DA100" s="48">
        <v>0</v>
      </c>
      <c r="DB100" s="48">
        <v>0</v>
      </c>
      <c r="DC100" s="22">
        <v>0</v>
      </c>
      <c r="DD100" s="84">
        <v>0</v>
      </c>
      <c r="DE100" s="48">
        <v>0</v>
      </c>
      <c r="DF100" s="48">
        <v>0</v>
      </c>
      <c r="DG100" s="48">
        <v>0</v>
      </c>
      <c r="DH100" s="48">
        <v>0</v>
      </c>
      <c r="DI100" s="48">
        <v>0</v>
      </c>
      <c r="DJ100" s="48">
        <v>0</v>
      </c>
      <c r="DK100" s="48">
        <v>0</v>
      </c>
      <c r="DL100" s="48">
        <v>0</v>
      </c>
      <c r="DM100" s="22">
        <v>0</v>
      </c>
      <c r="DN100" s="69">
        <v>0</v>
      </c>
      <c r="DO100" s="48">
        <v>0</v>
      </c>
      <c r="DP100" s="48">
        <v>0</v>
      </c>
      <c r="DQ100" s="48">
        <v>0</v>
      </c>
      <c r="DR100" s="48">
        <v>0</v>
      </c>
      <c r="DS100" s="48">
        <v>0</v>
      </c>
      <c r="DT100" s="48">
        <v>0</v>
      </c>
      <c r="DU100" s="48">
        <v>0</v>
      </c>
      <c r="DV100" s="48">
        <v>0</v>
      </c>
      <c r="DW100" s="76">
        <v>0</v>
      </c>
      <c r="DX100" s="69"/>
      <c r="DY100" s="48"/>
      <c r="DZ100" s="48"/>
      <c r="EA100" s="48"/>
      <c r="EB100" s="22"/>
      <c r="EC100" s="84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22"/>
      <c r="ER100" s="69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22"/>
      <c r="FG100" s="84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76"/>
      <c r="FV100" s="69">
        <v>0</v>
      </c>
      <c r="FW100" s="18">
        <v>0</v>
      </c>
      <c r="FX100" s="18">
        <v>0</v>
      </c>
      <c r="FY100" s="18">
        <v>0</v>
      </c>
      <c r="FZ100" s="18">
        <v>0</v>
      </c>
      <c r="GA100" s="48">
        <v>0</v>
      </c>
      <c r="GB100" s="18">
        <v>0</v>
      </c>
      <c r="GC100" s="18">
        <v>0</v>
      </c>
      <c r="GD100" s="18">
        <v>0</v>
      </c>
      <c r="GE100" s="70">
        <v>0</v>
      </c>
    </row>
    <row r="101" spans="1:187" s="1" customFormat="1" ht="16.5" thickBot="1" x14ac:dyDescent="0.3">
      <c r="A101" s="45">
        <v>21</v>
      </c>
      <c r="B101" s="40" t="s">
        <v>24</v>
      </c>
      <c r="C101" s="69">
        <f t="shared" si="90"/>
        <v>1609859</v>
      </c>
      <c r="D101" s="69">
        <f t="shared" si="86"/>
        <v>438941</v>
      </c>
      <c r="E101" s="48">
        <f t="shared" si="87"/>
        <v>559338</v>
      </c>
      <c r="F101" s="48">
        <f t="shared" si="88"/>
        <v>305790</v>
      </c>
      <c r="G101" s="76">
        <f t="shared" si="89"/>
        <v>305790</v>
      </c>
      <c r="H101" s="69">
        <f t="shared" si="91"/>
        <v>1609859</v>
      </c>
      <c r="I101" s="48">
        <f t="shared" si="92"/>
        <v>438941</v>
      </c>
      <c r="J101" s="48">
        <f t="shared" si="93"/>
        <v>559338</v>
      </c>
      <c r="K101" s="48">
        <f t="shared" si="94"/>
        <v>305790</v>
      </c>
      <c r="L101" s="22">
        <f t="shared" si="95"/>
        <v>305790</v>
      </c>
      <c r="M101" s="83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4">
        <v>0</v>
      </c>
      <c r="W101" s="44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4">
        <v>0</v>
      </c>
      <c r="AG101" s="44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4">
        <v>0</v>
      </c>
      <c r="AQ101" s="44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4">
        <v>0</v>
      </c>
      <c r="BA101" s="83">
        <v>10984</v>
      </c>
      <c r="BB101" s="17">
        <v>2746</v>
      </c>
      <c r="BC101" s="17">
        <v>3876</v>
      </c>
      <c r="BD101" s="17">
        <v>2181</v>
      </c>
      <c r="BE101" s="17">
        <v>2181</v>
      </c>
      <c r="BF101" s="17">
        <v>1609859</v>
      </c>
      <c r="BG101" s="17">
        <v>438941</v>
      </c>
      <c r="BH101" s="17">
        <v>559338</v>
      </c>
      <c r="BI101" s="17">
        <v>305790</v>
      </c>
      <c r="BJ101" s="101">
        <v>305790</v>
      </c>
      <c r="BK101" s="44"/>
      <c r="BL101" s="16"/>
      <c r="BM101" s="16"/>
      <c r="BN101" s="16"/>
      <c r="BO101" s="68"/>
      <c r="BP101" s="83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17">
        <v>0</v>
      </c>
      <c r="BX101" s="17">
        <v>0</v>
      </c>
      <c r="BY101" s="101">
        <v>0</v>
      </c>
      <c r="BZ101" s="44">
        <v>0</v>
      </c>
      <c r="CA101" s="17">
        <v>0</v>
      </c>
      <c r="CB101" s="17">
        <v>0</v>
      </c>
      <c r="CC101" s="17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4">
        <v>0</v>
      </c>
      <c r="CJ101" s="83">
        <v>0</v>
      </c>
      <c r="CK101" s="17">
        <v>0</v>
      </c>
      <c r="CL101" s="17">
        <v>0</v>
      </c>
      <c r="CM101" s="17">
        <v>0</v>
      </c>
      <c r="CN101" s="17">
        <v>0</v>
      </c>
      <c r="CO101" s="17">
        <v>0</v>
      </c>
      <c r="CP101" s="17">
        <v>0</v>
      </c>
      <c r="CQ101" s="17">
        <v>0</v>
      </c>
      <c r="CR101" s="17">
        <v>0</v>
      </c>
      <c r="CS101" s="101">
        <v>0</v>
      </c>
      <c r="CT101" s="44">
        <v>0</v>
      </c>
      <c r="CU101" s="17">
        <v>0</v>
      </c>
      <c r="CV101" s="17">
        <v>0</v>
      </c>
      <c r="CW101" s="17">
        <v>0</v>
      </c>
      <c r="CX101" s="17">
        <v>0</v>
      </c>
      <c r="CY101" s="17">
        <v>0</v>
      </c>
      <c r="CZ101" s="17">
        <v>0</v>
      </c>
      <c r="DA101" s="17">
        <v>0</v>
      </c>
      <c r="DB101" s="17">
        <v>0</v>
      </c>
      <c r="DC101" s="4">
        <v>0</v>
      </c>
      <c r="DD101" s="83">
        <v>0</v>
      </c>
      <c r="DE101" s="17">
        <v>0</v>
      </c>
      <c r="DF101" s="17">
        <v>0</v>
      </c>
      <c r="DG101" s="17">
        <v>0</v>
      </c>
      <c r="DH101" s="17">
        <v>0</v>
      </c>
      <c r="DI101" s="17">
        <v>0</v>
      </c>
      <c r="DJ101" s="17">
        <v>0</v>
      </c>
      <c r="DK101" s="17">
        <v>0</v>
      </c>
      <c r="DL101" s="17">
        <v>0</v>
      </c>
      <c r="DM101" s="4">
        <v>0</v>
      </c>
      <c r="DN101" s="44">
        <v>0</v>
      </c>
      <c r="DO101" s="17">
        <v>0</v>
      </c>
      <c r="DP101" s="17">
        <v>0</v>
      </c>
      <c r="DQ101" s="17">
        <v>0</v>
      </c>
      <c r="DR101" s="17">
        <v>0</v>
      </c>
      <c r="DS101" s="17">
        <v>0</v>
      </c>
      <c r="DT101" s="17">
        <v>0</v>
      </c>
      <c r="DU101" s="17">
        <v>0</v>
      </c>
      <c r="DV101" s="17">
        <v>0</v>
      </c>
      <c r="DW101" s="101">
        <v>0</v>
      </c>
      <c r="DX101" s="44"/>
      <c r="DY101" s="17"/>
      <c r="DZ101" s="17"/>
      <c r="EA101" s="17"/>
      <c r="EB101" s="4"/>
      <c r="EC101" s="83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4"/>
      <c r="ER101" s="44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4"/>
      <c r="FG101" s="83"/>
      <c r="FH101" s="17"/>
      <c r="FI101" s="17"/>
      <c r="FJ101" s="17"/>
      <c r="FK101" s="17"/>
      <c r="FL101" s="17"/>
      <c r="FM101" s="17"/>
      <c r="FN101" s="17"/>
      <c r="FO101" s="17"/>
      <c r="FP101" s="17"/>
      <c r="FQ101" s="17"/>
      <c r="FR101" s="17"/>
      <c r="FS101" s="17"/>
      <c r="FT101" s="17"/>
      <c r="FU101" s="101"/>
      <c r="FV101" s="44">
        <v>0</v>
      </c>
      <c r="FW101" s="16">
        <v>0</v>
      </c>
      <c r="FX101" s="16">
        <v>0</v>
      </c>
      <c r="FY101" s="16">
        <v>0</v>
      </c>
      <c r="FZ101" s="16">
        <v>0</v>
      </c>
      <c r="GA101" s="17">
        <v>0</v>
      </c>
      <c r="GB101" s="16">
        <v>0</v>
      </c>
      <c r="GC101" s="16">
        <v>0</v>
      </c>
      <c r="GD101" s="16">
        <v>0</v>
      </c>
      <c r="GE101" s="68">
        <v>0</v>
      </c>
    </row>
    <row r="102" spans="1:187" s="1" customFormat="1" x14ac:dyDescent="0.25">
      <c r="A102" s="201">
        <v>22</v>
      </c>
      <c r="B102" s="25" t="s">
        <v>78</v>
      </c>
      <c r="C102" s="64">
        <f t="shared" si="90"/>
        <v>0</v>
      </c>
      <c r="D102" s="64">
        <f t="shared" si="86"/>
        <v>0</v>
      </c>
      <c r="E102" s="14">
        <f t="shared" si="87"/>
        <v>0</v>
      </c>
      <c r="F102" s="14">
        <f t="shared" si="88"/>
        <v>0</v>
      </c>
      <c r="G102" s="95">
        <f t="shared" si="89"/>
        <v>0</v>
      </c>
      <c r="H102" s="64">
        <f t="shared" si="91"/>
        <v>0</v>
      </c>
      <c r="I102" s="14">
        <f t="shared" si="92"/>
        <v>0</v>
      </c>
      <c r="J102" s="14">
        <f t="shared" si="93"/>
        <v>0</v>
      </c>
      <c r="K102" s="14">
        <f t="shared" si="94"/>
        <v>0</v>
      </c>
      <c r="L102" s="2">
        <f t="shared" si="95"/>
        <v>0</v>
      </c>
      <c r="M102" s="80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24">
        <v>0</v>
      </c>
      <c r="W102" s="55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24">
        <v>0</v>
      </c>
      <c r="AG102" s="55">
        <v>0</v>
      </c>
      <c r="AH102" s="49">
        <v>0</v>
      </c>
      <c r="AI102" s="49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v>0</v>
      </c>
      <c r="AP102" s="24">
        <v>0</v>
      </c>
      <c r="AQ102" s="55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24">
        <v>0</v>
      </c>
      <c r="BA102" s="80">
        <v>0</v>
      </c>
      <c r="BB102" s="49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99">
        <v>0</v>
      </c>
      <c r="BK102" s="55"/>
      <c r="BL102" s="23"/>
      <c r="BM102" s="23"/>
      <c r="BN102" s="23"/>
      <c r="BO102" s="39"/>
      <c r="BP102" s="80">
        <v>0</v>
      </c>
      <c r="BQ102" s="49">
        <v>0</v>
      </c>
      <c r="BR102" s="49">
        <v>0</v>
      </c>
      <c r="BS102" s="49">
        <v>0</v>
      </c>
      <c r="BT102" s="49">
        <v>0</v>
      </c>
      <c r="BU102" s="49">
        <v>0</v>
      </c>
      <c r="BV102" s="49">
        <v>0</v>
      </c>
      <c r="BW102" s="49">
        <v>0</v>
      </c>
      <c r="BX102" s="49">
        <v>0</v>
      </c>
      <c r="BY102" s="99">
        <v>0</v>
      </c>
      <c r="BZ102" s="55">
        <v>0</v>
      </c>
      <c r="CA102" s="49">
        <v>0</v>
      </c>
      <c r="CB102" s="49">
        <v>0</v>
      </c>
      <c r="CC102" s="49">
        <v>0</v>
      </c>
      <c r="CD102" s="49">
        <v>0</v>
      </c>
      <c r="CE102" s="49">
        <v>0</v>
      </c>
      <c r="CF102" s="49">
        <v>0</v>
      </c>
      <c r="CG102" s="49">
        <v>0</v>
      </c>
      <c r="CH102" s="49">
        <v>0</v>
      </c>
      <c r="CI102" s="24">
        <v>0</v>
      </c>
      <c r="CJ102" s="80">
        <v>0</v>
      </c>
      <c r="CK102" s="49">
        <v>0</v>
      </c>
      <c r="CL102" s="49">
        <v>0</v>
      </c>
      <c r="CM102" s="49">
        <v>0</v>
      </c>
      <c r="CN102" s="49">
        <v>0</v>
      </c>
      <c r="CO102" s="49">
        <v>0</v>
      </c>
      <c r="CP102" s="49">
        <v>0</v>
      </c>
      <c r="CQ102" s="49">
        <v>0</v>
      </c>
      <c r="CR102" s="49">
        <v>0</v>
      </c>
      <c r="CS102" s="99">
        <v>0</v>
      </c>
      <c r="CT102" s="55">
        <v>0</v>
      </c>
      <c r="CU102" s="49">
        <v>0</v>
      </c>
      <c r="CV102" s="49">
        <v>0</v>
      </c>
      <c r="CW102" s="49">
        <v>0</v>
      </c>
      <c r="CX102" s="49">
        <v>0</v>
      </c>
      <c r="CY102" s="49">
        <v>0</v>
      </c>
      <c r="CZ102" s="49">
        <v>0</v>
      </c>
      <c r="DA102" s="49">
        <v>0</v>
      </c>
      <c r="DB102" s="49">
        <v>0</v>
      </c>
      <c r="DC102" s="24">
        <v>0</v>
      </c>
      <c r="DD102" s="80">
        <v>0</v>
      </c>
      <c r="DE102" s="49">
        <v>0</v>
      </c>
      <c r="DF102" s="49">
        <v>0</v>
      </c>
      <c r="DG102" s="49">
        <v>0</v>
      </c>
      <c r="DH102" s="49">
        <v>0</v>
      </c>
      <c r="DI102" s="49">
        <v>0</v>
      </c>
      <c r="DJ102" s="49">
        <v>0</v>
      </c>
      <c r="DK102" s="49">
        <v>0</v>
      </c>
      <c r="DL102" s="49">
        <v>0</v>
      </c>
      <c r="DM102" s="24">
        <v>0</v>
      </c>
      <c r="DN102" s="55">
        <v>0</v>
      </c>
      <c r="DO102" s="49">
        <v>0</v>
      </c>
      <c r="DP102" s="49">
        <v>0</v>
      </c>
      <c r="DQ102" s="49">
        <v>0</v>
      </c>
      <c r="DR102" s="49">
        <v>0</v>
      </c>
      <c r="DS102" s="49">
        <v>0</v>
      </c>
      <c r="DT102" s="49">
        <v>0</v>
      </c>
      <c r="DU102" s="49">
        <v>0</v>
      </c>
      <c r="DV102" s="49">
        <v>0</v>
      </c>
      <c r="DW102" s="99">
        <v>0</v>
      </c>
      <c r="DX102" s="55"/>
      <c r="DY102" s="49"/>
      <c r="DZ102" s="49"/>
      <c r="EA102" s="49"/>
      <c r="EB102" s="24"/>
      <c r="EC102" s="80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24"/>
      <c r="ER102" s="55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24"/>
      <c r="FG102" s="80"/>
      <c r="FH102" s="49"/>
      <c r="FI102" s="49"/>
      <c r="FJ102" s="49"/>
      <c r="FK102" s="49"/>
      <c r="FL102" s="49"/>
      <c r="FM102" s="49"/>
      <c r="FN102" s="49"/>
      <c r="FO102" s="49"/>
      <c r="FP102" s="49"/>
      <c r="FQ102" s="49"/>
      <c r="FR102" s="49"/>
      <c r="FS102" s="49"/>
      <c r="FT102" s="49"/>
      <c r="FU102" s="99"/>
      <c r="FV102" s="55">
        <v>0</v>
      </c>
      <c r="FW102" s="23">
        <v>0</v>
      </c>
      <c r="FX102" s="23">
        <v>0</v>
      </c>
      <c r="FY102" s="23">
        <v>0</v>
      </c>
      <c r="FZ102" s="23">
        <v>0</v>
      </c>
      <c r="GA102" s="49">
        <v>0</v>
      </c>
      <c r="GB102" s="23">
        <v>0</v>
      </c>
      <c r="GC102" s="23">
        <v>0</v>
      </c>
      <c r="GD102" s="23">
        <v>0</v>
      </c>
      <c r="GE102" s="39">
        <v>0</v>
      </c>
    </row>
    <row r="103" spans="1:187" s="1" customFormat="1" x14ac:dyDescent="0.25">
      <c r="A103" s="204"/>
      <c r="B103" s="27" t="s">
        <v>76</v>
      </c>
      <c r="C103" s="52">
        <f t="shared" si="90"/>
        <v>7344</v>
      </c>
      <c r="D103" s="52">
        <f t="shared" si="86"/>
        <v>0</v>
      </c>
      <c r="E103" s="6">
        <f t="shared" si="87"/>
        <v>0</v>
      </c>
      <c r="F103" s="6">
        <f t="shared" si="88"/>
        <v>3672</v>
      </c>
      <c r="G103" s="96">
        <f t="shared" si="89"/>
        <v>3672</v>
      </c>
      <c r="H103" s="52">
        <f t="shared" si="91"/>
        <v>7344</v>
      </c>
      <c r="I103" s="6">
        <f t="shared" si="92"/>
        <v>0</v>
      </c>
      <c r="J103" s="6">
        <f t="shared" si="93"/>
        <v>0</v>
      </c>
      <c r="K103" s="6">
        <f t="shared" si="94"/>
        <v>3672</v>
      </c>
      <c r="L103" s="3">
        <f t="shared" si="95"/>
        <v>3672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>
        <v>20</v>
      </c>
      <c r="BB103" s="6">
        <v>0</v>
      </c>
      <c r="BC103" s="6">
        <v>0</v>
      </c>
      <c r="BD103" s="6">
        <v>10</v>
      </c>
      <c r="BE103" s="6">
        <v>10</v>
      </c>
      <c r="BF103" s="6">
        <v>7344</v>
      </c>
      <c r="BG103" s="6">
        <v>0</v>
      </c>
      <c r="BH103" s="6">
        <v>0</v>
      </c>
      <c r="BI103" s="6">
        <v>3672</v>
      </c>
      <c r="BJ103" s="96">
        <v>3672</v>
      </c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/>
      <c r="DE103" s="6"/>
      <c r="DF103" s="6"/>
      <c r="DG103" s="6"/>
      <c r="DH103" s="6"/>
      <c r="DI103" s="6"/>
      <c r="DJ103" s="6"/>
      <c r="DK103" s="6"/>
      <c r="DL103" s="6"/>
      <c r="DM103" s="3"/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04"/>
      <c r="B104" s="27" t="s">
        <v>77</v>
      </c>
      <c r="C104" s="52">
        <f t="shared" si="90"/>
        <v>7344</v>
      </c>
      <c r="D104" s="52">
        <f t="shared" si="86"/>
        <v>0</v>
      </c>
      <c r="E104" s="6">
        <f t="shared" si="87"/>
        <v>0</v>
      </c>
      <c r="F104" s="6">
        <f t="shared" si="88"/>
        <v>3672</v>
      </c>
      <c r="G104" s="96">
        <f t="shared" si="89"/>
        <v>3672</v>
      </c>
      <c r="H104" s="52">
        <f t="shared" si="91"/>
        <v>7344</v>
      </c>
      <c r="I104" s="6">
        <f t="shared" si="92"/>
        <v>0</v>
      </c>
      <c r="J104" s="6">
        <f t="shared" si="93"/>
        <v>0</v>
      </c>
      <c r="K104" s="6">
        <f t="shared" si="94"/>
        <v>3672</v>
      </c>
      <c r="L104" s="3">
        <f t="shared" si="95"/>
        <v>3672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>
        <v>20</v>
      </c>
      <c r="BB104" s="6">
        <v>0</v>
      </c>
      <c r="BC104" s="6">
        <v>0</v>
      </c>
      <c r="BD104" s="6">
        <v>10</v>
      </c>
      <c r="BE104" s="6">
        <v>10</v>
      </c>
      <c r="BF104" s="6">
        <v>7344</v>
      </c>
      <c r="BG104" s="6">
        <v>0</v>
      </c>
      <c r="BH104" s="6">
        <v>0</v>
      </c>
      <c r="BI104" s="6">
        <v>3672</v>
      </c>
      <c r="BJ104" s="96">
        <v>3672</v>
      </c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/>
      <c r="DE104" s="6"/>
      <c r="DF104" s="6"/>
      <c r="DG104" s="6"/>
      <c r="DH104" s="6"/>
      <c r="DI104" s="6"/>
      <c r="DJ104" s="6"/>
      <c r="DK104" s="6"/>
      <c r="DL104" s="6"/>
      <c r="DM104" s="3"/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04"/>
      <c r="B105" s="133" t="s">
        <v>34</v>
      </c>
      <c r="C105" s="52">
        <f t="shared" si="90"/>
        <v>959051</v>
      </c>
      <c r="D105" s="52">
        <f t="shared" si="86"/>
        <v>8339</v>
      </c>
      <c r="E105" s="6">
        <f t="shared" si="87"/>
        <v>33360</v>
      </c>
      <c r="F105" s="6">
        <f t="shared" si="88"/>
        <v>458676</v>
      </c>
      <c r="G105" s="96">
        <f t="shared" si="89"/>
        <v>458676</v>
      </c>
      <c r="H105" s="52">
        <f t="shared" si="91"/>
        <v>959051</v>
      </c>
      <c r="I105" s="6">
        <f t="shared" si="92"/>
        <v>8339</v>
      </c>
      <c r="J105" s="6">
        <f t="shared" si="93"/>
        <v>33360</v>
      </c>
      <c r="K105" s="6">
        <f t="shared" si="94"/>
        <v>458676</v>
      </c>
      <c r="L105" s="3">
        <f t="shared" si="95"/>
        <v>458676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115</v>
      </c>
      <c r="BB105" s="6">
        <v>1</v>
      </c>
      <c r="BC105" s="6">
        <v>4</v>
      </c>
      <c r="BD105" s="6">
        <v>55</v>
      </c>
      <c r="BE105" s="6">
        <v>55</v>
      </c>
      <c r="BF105" s="6">
        <v>959051</v>
      </c>
      <c r="BG105" s="6">
        <v>8339</v>
      </c>
      <c r="BH105" s="6">
        <v>33360</v>
      </c>
      <c r="BI105" s="6">
        <v>458676</v>
      </c>
      <c r="BJ105" s="96">
        <v>458676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/>
      <c r="DE105" s="6"/>
      <c r="DF105" s="6"/>
      <c r="DG105" s="6"/>
      <c r="DH105" s="6"/>
      <c r="DI105" s="6"/>
      <c r="DJ105" s="6"/>
      <c r="DK105" s="6"/>
      <c r="DL105" s="6"/>
      <c r="DM105" s="3"/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04"/>
      <c r="B106" s="133" t="s">
        <v>35</v>
      </c>
      <c r="C106" s="52">
        <f t="shared" si="90"/>
        <v>23455</v>
      </c>
      <c r="D106" s="52">
        <f t="shared" si="86"/>
        <v>2932</v>
      </c>
      <c r="E106" s="6">
        <f t="shared" si="87"/>
        <v>8795</v>
      </c>
      <c r="F106" s="6">
        <f t="shared" si="88"/>
        <v>5864</v>
      </c>
      <c r="G106" s="96">
        <f t="shared" si="89"/>
        <v>5864</v>
      </c>
      <c r="H106" s="52">
        <f t="shared" si="91"/>
        <v>23455</v>
      </c>
      <c r="I106" s="6">
        <f t="shared" si="92"/>
        <v>2932</v>
      </c>
      <c r="J106" s="6">
        <f t="shared" si="93"/>
        <v>8795</v>
      </c>
      <c r="K106" s="6">
        <f t="shared" si="94"/>
        <v>5864</v>
      </c>
      <c r="L106" s="3">
        <f t="shared" si="95"/>
        <v>5864</v>
      </c>
      <c r="M106" s="81"/>
      <c r="N106" s="6"/>
      <c r="O106" s="6"/>
      <c r="P106" s="6"/>
      <c r="Q106" s="6"/>
      <c r="R106" s="6"/>
      <c r="S106" s="6"/>
      <c r="T106" s="6"/>
      <c r="U106" s="6"/>
      <c r="V106" s="3"/>
      <c r="W106" s="52"/>
      <c r="X106" s="6"/>
      <c r="Y106" s="6"/>
      <c r="Z106" s="6"/>
      <c r="AA106" s="6"/>
      <c r="AB106" s="6"/>
      <c r="AC106" s="6"/>
      <c r="AD106" s="6"/>
      <c r="AE106" s="6"/>
      <c r="AF106" s="3"/>
      <c r="AG106" s="52"/>
      <c r="AH106" s="6"/>
      <c r="AI106" s="6"/>
      <c r="AJ106" s="6"/>
      <c r="AK106" s="6"/>
      <c r="AL106" s="6"/>
      <c r="AM106" s="6"/>
      <c r="AN106" s="6"/>
      <c r="AO106" s="6"/>
      <c r="AP106" s="3"/>
      <c r="AQ106" s="52"/>
      <c r="AR106" s="6"/>
      <c r="AS106" s="6"/>
      <c r="AT106" s="6"/>
      <c r="AU106" s="6"/>
      <c r="AV106" s="6"/>
      <c r="AW106" s="6"/>
      <c r="AX106" s="6"/>
      <c r="AY106" s="6"/>
      <c r="AZ106" s="3"/>
      <c r="BA106" s="81">
        <v>16</v>
      </c>
      <c r="BB106" s="6">
        <v>2</v>
      </c>
      <c r="BC106" s="6">
        <v>6</v>
      </c>
      <c r="BD106" s="6">
        <v>4</v>
      </c>
      <c r="BE106" s="6">
        <v>4</v>
      </c>
      <c r="BF106" s="6">
        <v>23455</v>
      </c>
      <c r="BG106" s="6">
        <v>2932</v>
      </c>
      <c r="BH106" s="6">
        <v>8795</v>
      </c>
      <c r="BI106" s="6">
        <v>5864</v>
      </c>
      <c r="BJ106" s="96">
        <v>5864</v>
      </c>
      <c r="BK106" s="52"/>
      <c r="BL106" s="8"/>
      <c r="BM106" s="8"/>
      <c r="BN106" s="8"/>
      <c r="BO106" s="50"/>
      <c r="BP106" s="81"/>
      <c r="BQ106" s="6"/>
      <c r="BR106" s="6"/>
      <c r="BS106" s="6"/>
      <c r="BT106" s="6"/>
      <c r="BU106" s="6"/>
      <c r="BV106" s="6"/>
      <c r="BW106" s="6"/>
      <c r="BX106" s="6"/>
      <c r="BY106" s="96"/>
      <c r="BZ106" s="52"/>
      <c r="CA106" s="6"/>
      <c r="CB106" s="6"/>
      <c r="CC106" s="6"/>
      <c r="CD106" s="6"/>
      <c r="CE106" s="6"/>
      <c r="CF106" s="6"/>
      <c r="CG106" s="6"/>
      <c r="CH106" s="6"/>
      <c r="CI106" s="3"/>
      <c r="CJ106" s="81"/>
      <c r="CK106" s="6"/>
      <c r="CL106" s="6"/>
      <c r="CM106" s="6"/>
      <c r="CN106" s="6"/>
      <c r="CO106" s="6"/>
      <c r="CP106" s="6"/>
      <c r="CQ106" s="6"/>
      <c r="CR106" s="6"/>
      <c r="CS106" s="96"/>
      <c r="CT106" s="52"/>
      <c r="CU106" s="6"/>
      <c r="CV106" s="6"/>
      <c r="CW106" s="6"/>
      <c r="CX106" s="6"/>
      <c r="CY106" s="6"/>
      <c r="CZ106" s="6"/>
      <c r="DA106" s="6"/>
      <c r="DB106" s="6"/>
      <c r="DC106" s="3"/>
      <c r="DD106" s="81"/>
      <c r="DE106" s="6"/>
      <c r="DF106" s="6"/>
      <c r="DG106" s="6"/>
      <c r="DH106" s="6"/>
      <c r="DI106" s="6"/>
      <c r="DJ106" s="6"/>
      <c r="DK106" s="6"/>
      <c r="DL106" s="6"/>
      <c r="DM106" s="3"/>
      <c r="DN106" s="52"/>
      <c r="DO106" s="6"/>
      <c r="DP106" s="6"/>
      <c r="DQ106" s="6"/>
      <c r="DR106" s="6"/>
      <c r="DS106" s="6"/>
      <c r="DT106" s="6"/>
      <c r="DU106" s="6"/>
      <c r="DV106" s="6"/>
      <c r="DW106" s="96"/>
      <c r="DX106" s="52"/>
      <c r="DY106" s="6"/>
      <c r="DZ106" s="6"/>
      <c r="EA106" s="6"/>
      <c r="EB106" s="3"/>
      <c r="EC106" s="81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3"/>
      <c r="ER106" s="52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3"/>
      <c r="FG106" s="81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96"/>
      <c r="FV106" s="52"/>
      <c r="FW106" s="8"/>
      <c r="FX106" s="8"/>
      <c r="FY106" s="8"/>
      <c r="FZ106" s="8"/>
      <c r="GA106" s="6"/>
      <c r="GB106" s="8"/>
      <c r="GC106" s="8"/>
      <c r="GD106" s="8"/>
      <c r="GE106" s="50"/>
    </row>
    <row r="107" spans="1:187" s="1" customFormat="1" x14ac:dyDescent="0.25">
      <c r="A107" s="204"/>
      <c r="B107" s="129" t="s">
        <v>36</v>
      </c>
      <c r="C107" s="52">
        <f t="shared" si="90"/>
        <v>398260</v>
      </c>
      <c r="D107" s="52">
        <f t="shared" si="86"/>
        <v>0</v>
      </c>
      <c r="E107" s="6">
        <f t="shared" si="87"/>
        <v>0</v>
      </c>
      <c r="F107" s="6">
        <f t="shared" si="88"/>
        <v>199130</v>
      </c>
      <c r="G107" s="96">
        <f t="shared" si="89"/>
        <v>199130</v>
      </c>
      <c r="H107" s="52">
        <f t="shared" si="91"/>
        <v>398260</v>
      </c>
      <c r="I107" s="6">
        <f t="shared" si="92"/>
        <v>0</v>
      </c>
      <c r="J107" s="6">
        <f t="shared" si="93"/>
        <v>0</v>
      </c>
      <c r="K107" s="6">
        <f t="shared" si="94"/>
        <v>199130</v>
      </c>
      <c r="L107" s="3">
        <f t="shared" si="95"/>
        <v>199130</v>
      </c>
      <c r="M107" s="81"/>
      <c r="N107" s="6"/>
      <c r="O107" s="6"/>
      <c r="P107" s="6"/>
      <c r="Q107" s="6"/>
      <c r="R107" s="6"/>
      <c r="S107" s="6"/>
      <c r="T107" s="6"/>
      <c r="U107" s="6"/>
      <c r="V107" s="3"/>
      <c r="W107" s="52"/>
      <c r="X107" s="6"/>
      <c r="Y107" s="6"/>
      <c r="Z107" s="6"/>
      <c r="AA107" s="6"/>
      <c r="AB107" s="6"/>
      <c r="AC107" s="6"/>
      <c r="AD107" s="6"/>
      <c r="AE107" s="6"/>
      <c r="AF107" s="3"/>
      <c r="AG107" s="52"/>
      <c r="AH107" s="6"/>
      <c r="AI107" s="6"/>
      <c r="AJ107" s="6"/>
      <c r="AK107" s="6"/>
      <c r="AL107" s="6"/>
      <c r="AM107" s="6"/>
      <c r="AN107" s="6"/>
      <c r="AO107" s="6"/>
      <c r="AP107" s="3"/>
      <c r="AQ107" s="52"/>
      <c r="AR107" s="6"/>
      <c r="AS107" s="6"/>
      <c r="AT107" s="6"/>
      <c r="AU107" s="6"/>
      <c r="AV107" s="6"/>
      <c r="AW107" s="6"/>
      <c r="AX107" s="6"/>
      <c r="AY107" s="6"/>
      <c r="AZ107" s="3"/>
      <c r="BA107" s="81">
        <v>62</v>
      </c>
      <c r="BB107" s="6">
        <v>0</v>
      </c>
      <c r="BC107" s="6">
        <v>0</v>
      </c>
      <c r="BD107" s="6">
        <v>31</v>
      </c>
      <c r="BE107" s="6">
        <v>31</v>
      </c>
      <c r="BF107" s="6">
        <v>398260</v>
      </c>
      <c r="BG107" s="6">
        <v>0</v>
      </c>
      <c r="BH107" s="6">
        <v>0</v>
      </c>
      <c r="BI107" s="6">
        <v>199130</v>
      </c>
      <c r="BJ107" s="96">
        <v>199130</v>
      </c>
      <c r="BK107" s="52"/>
      <c r="BL107" s="8"/>
      <c r="BM107" s="8"/>
      <c r="BN107" s="8"/>
      <c r="BO107" s="50"/>
      <c r="BP107" s="81"/>
      <c r="BQ107" s="6"/>
      <c r="BR107" s="6"/>
      <c r="BS107" s="6"/>
      <c r="BT107" s="6"/>
      <c r="BU107" s="6"/>
      <c r="BV107" s="6"/>
      <c r="BW107" s="6"/>
      <c r="BX107" s="6"/>
      <c r="BY107" s="96"/>
      <c r="BZ107" s="52"/>
      <c r="CA107" s="6"/>
      <c r="CB107" s="6"/>
      <c r="CC107" s="6"/>
      <c r="CD107" s="6"/>
      <c r="CE107" s="6"/>
      <c r="CF107" s="6"/>
      <c r="CG107" s="6"/>
      <c r="CH107" s="6"/>
      <c r="CI107" s="3"/>
      <c r="CJ107" s="81"/>
      <c r="CK107" s="6"/>
      <c r="CL107" s="6"/>
      <c r="CM107" s="6"/>
      <c r="CN107" s="6"/>
      <c r="CO107" s="6"/>
      <c r="CP107" s="6"/>
      <c r="CQ107" s="6"/>
      <c r="CR107" s="6"/>
      <c r="CS107" s="96"/>
      <c r="CT107" s="52"/>
      <c r="CU107" s="6"/>
      <c r="CV107" s="6"/>
      <c r="CW107" s="6"/>
      <c r="CX107" s="6"/>
      <c r="CY107" s="6"/>
      <c r="CZ107" s="6"/>
      <c r="DA107" s="6"/>
      <c r="DB107" s="6"/>
      <c r="DC107" s="3"/>
      <c r="DD107" s="81"/>
      <c r="DE107" s="6"/>
      <c r="DF107" s="6"/>
      <c r="DG107" s="6"/>
      <c r="DH107" s="6"/>
      <c r="DI107" s="6"/>
      <c r="DJ107" s="6"/>
      <c r="DK107" s="6"/>
      <c r="DL107" s="6"/>
      <c r="DM107" s="3"/>
      <c r="DN107" s="52"/>
      <c r="DO107" s="6"/>
      <c r="DP107" s="6"/>
      <c r="DQ107" s="6"/>
      <c r="DR107" s="6"/>
      <c r="DS107" s="6"/>
      <c r="DT107" s="6"/>
      <c r="DU107" s="6"/>
      <c r="DV107" s="6"/>
      <c r="DW107" s="96"/>
      <c r="DX107" s="52"/>
      <c r="DY107" s="6"/>
      <c r="DZ107" s="6"/>
      <c r="EA107" s="6"/>
      <c r="EB107" s="3"/>
      <c r="EC107" s="81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3"/>
      <c r="ER107" s="52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3"/>
      <c r="FG107" s="81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96"/>
      <c r="FV107" s="52"/>
      <c r="FW107" s="8"/>
      <c r="FX107" s="8"/>
      <c r="FY107" s="8"/>
      <c r="FZ107" s="8"/>
      <c r="GA107" s="6"/>
      <c r="GB107" s="8"/>
      <c r="GC107" s="8"/>
      <c r="GD107" s="8"/>
      <c r="GE107" s="50"/>
    </row>
    <row r="108" spans="1:187" s="1" customFormat="1" ht="16.5" thickBot="1" x14ac:dyDescent="0.3">
      <c r="A108" s="203"/>
      <c r="B108" s="136" t="s">
        <v>37</v>
      </c>
      <c r="C108" s="51">
        <f t="shared" si="90"/>
        <v>11423</v>
      </c>
      <c r="D108" s="51">
        <f t="shared" si="86"/>
        <v>0</v>
      </c>
      <c r="E108" s="11">
        <f t="shared" si="87"/>
        <v>0</v>
      </c>
      <c r="F108" s="11">
        <f t="shared" si="88"/>
        <v>5711</v>
      </c>
      <c r="G108" s="97">
        <f t="shared" si="89"/>
        <v>5712</v>
      </c>
      <c r="H108" s="51">
        <f t="shared" si="91"/>
        <v>11423</v>
      </c>
      <c r="I108" s="11">
        <f t="shared" si="92"/>
        <v>0</v>
      </c>
      <c r="J108" s="11">
        <f t="shared" si="93"/>
        <v>0</v>
      </c>
      <c r="K108" s="11">
        <f t="shared" si="94"/>
        <v>5711</v>
      </c>
      <c r="L108" s="5">
        <f t="shared" si="95"/>
        <v>5712</v>
      </c>
      <c r="M108" s="82"/>
      <c r="N108" s="47"/>
      <c r="O108" s="47"/>
      <c r="P108" s="47"/>
      <c r="Q108" s="47"/>
      <c r="R108" s="47"/>
      <c r="S108" s="47"/>
      <c r="T108" s="47"/>
      <c r="U108" s="47"/>
      <c r="V108" s="7"/>
      <c r="W108" s="66"/>
      <c r="X108" s="47"/>
      <c r="Y108" s="47"/>
      <c r="Z108" s="47"/>
      <c r="AA108" s="47"/>
      <c r="AB108" s="47"/>
      <c r="AC108" s="47"/>
      <c r="AD108" s="47"/>
      <c r="AE108" s="47"/>
      <c r="AF108" s="7"/>
      <c r="AG108" s="66"/>
      <c r="AH108" s="47"/>
      <c r="AI108" s="47"/>
      <c r="AJ108" s="47"/>
      <c r="AK108" s="47"/>
      <c r="AL108" s="47"/>
      <c r="AM108" s="47"/>
      <c r="AN108" s="47"/>
      <c r="AO108" s="47"/>
      <c r="AP108" s="7"/>
      <c r="AQ108" s="66"/>
      <c r="AR108" s="47"/>
      <c r="AS108" s="47"/>
      <c r="AT108" s="47"/>
      <c r="AU108" s="47"/>
      <c r="AV108" s="47"/>
      <c r="AW108" s="47"/>
      <c r="AX108" s="47"/>
      <c r="AY108" s="47"/>
      <c r="AZ108" s="7"/>
      <c r="BA108" s="82">
        <v>7</v>
      </c>
      <c r="BB108" s="47">
        <v>0</v>
      </c>
      <c r="BC108" s="47">
        <v>0</v>
      </c>
      <c r="BD108" s="47">
        <v>4</v>
      </c>
      <c r="BE108" s="47">
        <v>3</v>
      </c>
      <c r="BF108" s="47">
        <v>11423</v>
      </c>
      <c r="BG108" s="47">
        <v>0</v>
      </c>
      <c r="BH108" s="47">
        <v>0</v>
      </c>
      <c r="BI108" s="47">
        <v>5711</v>
      </c>
      <c r="BJ108" s="100">
        <v>5712</v>
      </c>
      <c r="BK108" s="66"/>
      <c r="BL108" s="9"/>
      <c r="BM108" s="9"/>
      <c r="BN108" s="9"/>
      <c r="BO108" s="67"/>
      <c r="BP108" s="82"/>
      <c r="BQ108" s="47"/>
      <c r="BR108" s="47"/>
      <c r="BS108" s="47"/>
      <c r="BT108" s="47"/>
      <c r="BU108" s="47"/>
      <c r="BV108" s="47"/>
      <c r="BW108" s="47"/>
      <c r="BX108" s="47"/>
      <c r="BY108" s="100"/>
      <c r="BZ108" s="66"/>
      <c r="CA108" s="47"/>
      <c r="CB108" s="47"/>
      <c r="CC108" s="47"/>
      <c r="CD108" s="47"/>
      <c r="CE108" s="47"/>
      <c r="CF108" s="47"/>
      <c r="CG108" s="47"/>
      <c r="CH108" s="47"/>
      <c r="CI108" s="7"/>
      <c r="CJ108" s="82"/>
      <c r="CK108" s="47"/>
      <c r="CL108" s="47"/>
      <c r="CM108" s="47"/>
      <c r="CN108" s="47"/>
      <c r="CO108" s="47"/>
      <c r="CP108" s="47"/>
      <c r="CQ108" s="47"/>
      <c r="CR108" s="47"/>
      <c r="CS108" s="100"/>
      <c r="CT108" s="66"/>
      <c r="CU108" s="47"/>
      <c r="CV108" s="47"/>
      <c r="CW108" s="47"/>
      <c r="CX108" s="47"/>
      <c r="CY108" s="47"/>
      <c r="CZ108" s="47"/>
      <c r="DA108" s="47"/>
      <c r="DB108" s="47"/>
      <c r="DC108" s="7"/>
      <c r="DD108" s="82"/>
      <c r="DE108" s="47"/>
      <c r="DF108" s="47"/>
      <c r="DG108" s="47"/>
      <c r="DH108" s="47"/>
      <c r="DI108" s="191">
        <f t="shared" ref="DI108:DI110" si="102">DJ108+DK108+DL108+DM108</f>
        <v>0</v>
      </c>
      <c r="DJ108" s="47"/>
      <c r="DK108" s="47"/>
      <c r="DL108" s="47"/>
      <c r="DM108" s="7"/>
      <c r="DN108" s="66"/>
      <c r="DO108" s="47"/>
      <c r="DP108" s="47"/>
      <c r="DQ108" s="47"/>
      <c r="DR108" s="47"/>
      <c r="DS108" s="47"/>
      <c r="DT108" s="47"/>
      <c r="DU108" s="47"/>
      <c r="DV108" s="47"/>
      <c r="DW108" s="100"/>
      <c r="DX108" s="66"/>
      <c r="DY108" s="47"/>
      <c r="DZ108" s="47"/>
      <c r="EA108" s="47"/>
      <c r="EB108" s="7"/>
      <c r="EC108" s="82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7"/>
      <c r="ER108" s="66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7"/>
      <c r="FG108" s="82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  <c r="FR108" s="47"/>
      <c r="FS108" s="47"/>
      <c r="FT108" s="47"/>
      <c r="FU108" s="100"/>
      <c r="FV108" s="66"/>
      <c r="FW108" s="9"/>
      <c r="FX108" s="9"/>
      <c r="FY108" s="9"/>
      <c r="FZ108" s="9"/>
      <c r="GA108" s="47"/>
      <c r="GB108" s="9"/>
      <c r="GC108" s="9"/>
      <c r="GD108" s="9"/>
      <c r="GE108" s="67"/>
    </row>
    <row r="109" spans="1:187" s="1" customFormat="1" ht="32.25" thickBot="1" x14ac:dyDescent="0.3">
      <c r="A109" s="45">
        <v>23</v>
      </c>
      <c r="B109" s="127" t="s">
        <v>62</v>
      </c>
      <c r="C109" s="69">
        <f t="shared" si="90"/>
        <v>2197702</v>
      </c>
      <c r="D109" s="69">
        <f t="shared" si="86"/>
        <v>225779</v>
      </c>
      <c r="E109" s="48">
        <f t="shared" si="87"/>
        <v>679354</v>
      </c>
      <c r="F109" s="48">
        <f t="shared" si="88"/>
        <v>643537</v>
      </c>
      <c r="G109" s="76">
        <f t="shared" si="89"/>
        <v>649032</v>
      </c>
      <c r="H109" s="69">
        <f t="shared" si="91"/>
        <v>22396</v>
      </c>
      <c r="I109" s="48">
        <f t="shared" si="92"/>
        <v>7874</v>
      </c>
      <c r="J109" s="48">
        <f t="shared" si="93"/>
        <v>1953</v>
      </c>
      <c r="K109" s="48">
        <f t="shared" si="94"/>
        <v>3537</v>
      </c>
      <c r="L109" s="22">
        <f t="shared" si="95"/>
        <v>9032</v>
      </c>
      <c r="M109" s="83">
        <v>44</v>
      </c>
      <c r="N109" s="17">
        <v>8</v>
      </c>
      <c r="O109" s="17">
        <v>6</v>
      </c>
      <c r="P109" s="17">
        <v>8</v>
      </c>
      <c r="Q109" s="17">
        <v>22</v>
      </c>
      <c r="R109" s="17">
        <v>22396</v>
      </c>
      <c r="S109" s="17">
        <v>7874</v>
      </c>
      <c r="T109" s="17">
        <v>1953</v>
      </c>
      <c r="U109" s="17">
        <v>3537</v>
      </c>
      <c r="V109" s="4">
        <v>9032</v>
      </c>
      <c r="W109" s="44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4">
        <v>0</v>
      </c>
      <c r="AG109" s="44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4">
        <v>0</v>
      </c>
      <c r="AQ109" s="44">
        <v>0</v>
      </c>
      <c r="AR109" s="17">
        <v>0</v>
      </c>
      <c r="AS109" s="17">
        <v>0</v>
      </c>
      <c r="AT109" s="17"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4">
        <v>0</v>
      </c>
      <c r="BA109" s="83">
        <v>0</v>
      </c>
      <c r="BB109" s="17">
        <v>0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17">
        <v>0</v>
      </c>
      <c r="BI109" s="17">
        <v>0</v>
      </c>
      <c r="BJ109" s="101">
        <v>0</v>
      </c>
      <c r="BK109" s="44"/>
      <c r="BL109" s="16"/>
      <c r="BM109" s="16"/>
      <c r="BN109" s="16"/>
      <c r="BO109" s="68"/>
      <c r="BP109" s="83">
        <v>0</v>
      </c>
      <c r="BQ109" s="17">
        <v>0</v>
      </c>
      <c r="BR109" s="17">
        <v>0</v>
      </c>
      <c r="BS109" s="17">
        <v>0</v>
      </c>
      <c r="BT109" s="17">
        <v>0</v>
      </c>
      <c r="BU109" s="17">
        <v>0</v>
      </c>
      <c r="BV109" s="17">
        <v>0</v>
      </c>
      <c r="BW109" s="17">
        <v>0</v>
      </c>
      <c r="BX109" s="17">
        <v>0</v>
      </c>
      <c r="BY109" s="101">
        <v>0</v>
      </c>
      <c r="BZ109" s="44">
        <v>0</v>
      </c>
      <c r="CA109" s="17">
        <v>0</v>
      </c>
      <c r="CB109" s="17">
        <v>0</v>
      </c>
      <c r="CC109" s="17">
        <v>0</v>
      </c>
      <c r="CD109" s="17">
        <v>0</v>
      </c>
      <c r="CE109" s="17">
        <v>0</v>
      </c>
      <c r="CF109" s="17">
        <v>0</v>
      </c>
      <c r="CG109" s="17">
        <v>0</v>
      </c>
      <c r="CH109" s="17">
        <v>0</v>
      </c>
      <c r="CI109" s="4">
        <v>0</v>
      </c>
      <c r="CJ109" s="83">
        <v>0</v>
      </c>
      <c r="CK109" s="17">
        <v>0</v>
      </c>
      <c r="CL109" s="17">
        <v>0</v>
      </c>
      <c r="CM109" s="17">
        <v>0</v>
      </c>
      <c r="CN109" s="17">
        <v>0</v>
      </c>
      <c r="CO109" s="17">
        <v>0</v>
      </c>
      <c r="CP109" s="17">
        <v>0</v>
      </c>
      <c r="CQ109" s="17">
        <v>0</v>
      </c>
      <c r="CR109" s="17">
        <v>0</v>
      </c>
      <c r="CS109" s="101">
        <v>0</v>
      </c>
      <c r="CT109" s="44">
        <v>0</v>
      </c>
      <c r="CU109" s="17">
        <v>0</v>
      </c>
      <c r="CV109" s="17">
        <v>0</v>
      </c>
      <c r="CW109" s="17">
        <v>0</v>
      </c>
      <c r="CX109" s="17">
        <v>0</v>
      </c>
      <c r="CY109" s="17">
        <v>0</v>
      </c>
      <c r="CZ109" s="17">
        <v>0</v>
      </c>
      <c r="DA109" s="17">
        <v>0</v>
      </c>
      <c r="DB109" s="17">
        <v>0</v>
      </c>
      <c r="DC109" s="4">
        <v>0</v>
      </c>
      <c r="DD109" s="81">
        <f t="shared" ref="DD109:DD110" si="103">DE109+DF109+DG109+DH109</f>
        <v>65</v>
      </c>
      <c r="DE109" s="17">
        <f>7-DE110</f>
        <v>5</v>
      </c>
      <c r="DF109" s="17">
        <f>28-DF110</f>
        <v>20</v>
      </c>
      <c r="DG109" s="17">
        <f>23-DG110</f>
        <v>20</v>
      </c>
      <c r="DH109" s="17">
        <f>23-DH110</f>
        <v>20</v>
      </c>
      <c r="DI109" s="191">
        <f t="shared" si="102"/>
        <v>2175306</v>
      </c>
      <c r="DJ109" s="17">
        <f>607443-DJ110</f>
        <v>217905</v>
      </c>
      <c r="DK109" s="17">
        <f>2236850-DK110</f>
        <v>677401</v>
      </c>
      <c r="DL109" s="17">
        <f>1211717-DL110</f>
        <v>640000</v>
      </c>
      <c r="DM109" s="4">
        <f>1211717-DM110</f>
        <v>640000</v>
      </c>
      <c r="DN109" s="44">
        <v>0</v>
      </c>
      <c r="DO109" s="17">
        <v>0</v>
      </c>
      <c r="DP109" s="17">
        <v>0</v>
      </c>
      <c r="DQ109" s="17">
        <v>0</v>
      </c>
      <c r="DR109" s="17">
        <v>0</v>
      </c>
      <c r="DS109" s="17">
        <v>0</v>
      </c>
      <c r="DT109" s="17">
        <v>0</v>
      </c>
      <c r="DU109" s="17">
        <v>0</v>
      </c>
      <c r="DV109" s="17">
        <v>0</v>
      </c>
      <c r="DW109" s="101">
        <v>0</v>
      </c>
      <c r="DX109" s="44"/>
      <c r="DY109" s="17"/>
      <c r="DZ109" s="17"/>
      <c r="EA109" s="17"/>
      <c r="EB109" s="4"/>
      <c r="EC109" s="83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4"/>
      <c r="ER109" s="44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4"/>
      <c r="FG109" s="83"/>
      <c r="FH109" s="17"/>
      <c r="FI109" s="17"/>
      <c r="FJ109" s="17"/>
      <c r="FK109" s="17"/>
      <c r="FL109" s="17"/>
      <c r="FM109" s="17"/>
      <c r="FN109" s="17"/>
      <c r="FO109" s="17"/>
      <c r="FP109" s="17"/>
      <c r="FQ109" s="17"/>
      <c r="FR109" s="17"/>
      <c r="FS109" s="17"/>
      <c r="FT109" s="17"/>
      <c r="FU109" s="101"/>
      <c r="FV109" s="44">
        <v>0</v>
      </c>
      <c r="FW109" s="16">
        <v>0</v>
      </c>
      <c r="FX109" s="16">
        <v>0</v>
      </c>
      <c r="FY109" s="16">
        <v>0</v>
      </c>
      <c r="FZ109" s="16">
        <v>0</v>
      </c>
      <c r="GA109" s="17">
        <v>0</v>
      </c>
      <c r="GB109" s="16">
        <v>0</v>
      </c>
      <c r="GC109" s="16">
        <v>0</v>
      </c>
      <c r="GD109" s="16">
        <v>0</v>
      </c>
      <c r="GE109" s="68">
        <v>0</v>
      </c>
    </row>
    <row r="110" spans="1:187" s="1" customFormat="1" ht="48" thickBot="1" x14ac:dyDescent="0.3">
      <c r="A110" s="197"/>
      <c r="B110" s="195" t="s">
        <v>359</v>
      </c>
      <c r="C110" s="52">
        <f t="shared" si="90"/>
        <v>3092421</v>
      </c>
      <c r="D110" s="191">
        <f t="shared" si="86"/>
        <v>389538</v>
      </c>
      <c r="E110" s="191">
        <f t="shared" si="87"/>
        <v>1559449</v>
      </c>
      <c r="F110" s="191">
        <f t="shared" si="88"/>
        <v>571717</v>
      </c>
      <c r="G110" s="194">
        <f t="shared" si="89"/>
        <v>571717</v>
      </c>
      <c r="H110" s="52">
        <f t="shared" si="91"/>
        <v>0</v>
      </c>
      <c r="I110" s="191">
        <f t="shared" si="92"/>
        <v>0</v>
      </c>
      <c r="J110" s="191">
        <f t="shared" si="93"/>
        <v>0</v>
      </c>
      <c r="K110" s="191">
        <f t="shared" si="94"/>
        <v>0</v>
      </c>
      <c r="L110" s="3">
        <f t="shared" si="95"/>
        <v>0</v>
      </c>
      <c r="M110" s="81"/>
      <c r="N110" s="8"/>
      <c r="O110" s="8"/>
      <c r="P110" s="8"/>
      <c r="Q110" s="8"/>
      <c r="R110" s="191"/>
      <c r="S110" s="8"/>
      <c r="T110" s="8"/>
      <c r="U110" s="8"/>
      <c r="V110" s="50"/>
      <c r="W110" s="52"/>
      <c r="X110" s="8"/>
      <c r="Y110" s="8"/>
      <c r="Z110" s="8"/>
      <c r="AA110" s="8"/>
      <c r="AB110" s="191"/>
      <c r="AC110" s="8"/>
      <c r="AD110" s="8"/>
      <c r="AE110" s="8"/>
      <c r="AF110" s="50"/>
      <c r="AG110" s="52"/>
      <c r="AH110" s="8"/>
      <c r="AI110" s="8"/>
      <c r="AJ110" s="8"/>
      <c r="AK110" s="8"/>
      <c r="AL110" s="191"/>
      <c r="AM110" s="8"/>
      <c r="AN110" s="8"/>
      <c r="AO110" s="8"/>
      <c r="AP110" s="50"/>
      <c r="AQ110" s="52"/>
      <c r="AR110" s="8"/>
      <c r="AS110" s="8"/>
      <c r="AT110" s="8"/>
      <c r="AU110" s="8"/>
      <c r="AV110" s="191"/>
      <c r="AW110" s="8"/>
      <c r="AX110" s="8"/>
      <c r="AY110" s="8"/>
      <c r="AZ110" s="50"/>
      <c r="BA110" s="81"/>
      <c r="BB110" s="8"/>
      <c r="BC110" s="8"/>
      <c r="BD110" s="8"/>
      <c r="BE110" s="8"/>
      <c r="BF110" s="191"/>
      <c r="BG110" s="8"/>
      <c r="BH110" s="8"/>
      <c r="BI110" s="8"/>
      <c r="BJ110" s="98"/>
      <c r="BK110" s="52"/>
      <c r="BL110" s="8"/>
      <c r="BM110" s="8"/>
      <c r="BN110" s="8"/>
      <c r="BO110" s="50"/>
      <c r="BP110" s="81"/>
      <c r="BQ110" s="8"/>
      <c r="BR110" s="8"/>
      <c r="BS110" s="8"/>
      <c r="BT110" s="8"/>
      <c r="BU110" s="191"/>
      <c r="BV110" s="8"/>
      <c r="BW110" s="8"/>
      <c r="BX110" s="8"/>
      <c r="BY110" s="98"/>
      <c r="BZ110" s="52"/>
      <c r="CA110" s="8"/>
      <c r="CB110" s="8"/>
      <c r="CC110" s="8"/>
      <c r="CD110" s="8"/>
      <c r="CE110" s="191"/>
      <c r="CF110" s="8"/>
      <c r="CG110" s="8"/>
      <c r="CH110" s="8"/>
      <c r="CI110" s="50"/>
      <c r="CJ110" s="81"/>
      <c r="CK110" s="8"/>
      <c r="CL110" s="8"/>
      <c r="CM110" s="8"/>
      <c r="CN110" s="8"/>
      <c r="CO110" s="191"/>
      <c r="CP110" s="8"/>
      <c r="CQ110" s="8"/>
      <c r="CR110" s="8"/>
      <c r="CS110" s="98"/>
      <c r="CT110" s="52"/>
      <c r="CU110" s="8"/>
      <c r="CV110" s="8"/>
      <c r="CW110" s="8"/>
      <c r="CX110" s="8"/>
      <c r="CY110" s="191"/>
      <c r="CZ110" s="8"/>
      <c r="DA110" s="8"/>
      <c r="DB110" s="8"/>
      <c r="DC110" s="50"/>
      <c r="DD110" s="81">
        <f t="shared" si="103"/>
        <v>16</v>
      </c>
      <c r="DE110" s="8">
        <v>2</v>
      </c>
      <c r="DF110" s="8">
        <v>8</v>
      </c>
      <c r="DG110" s="8">
        <v>3</v>
      </c>
      <c r="DH110" s="8">
        <v>3</v>
      </c>
      <c r="DI110" s="191">
        <f t="shared" si="102"/>
        <v>3092421</v>
      </c>
      <c r="DJ110" s="8">
        <v>389538</v>
      </c>
      <c r="DK110" s="8">
        <v>1559449</v>
      </c>
      <c r="DL110" s="8">
        <v>571717</v>
      </c>
      <c r="DM110" s="50">
        <v>571717</v>
      </c>
      <c r="DN110" s="52">
        <f t="shared" ref="DN110" si="104">DO110+DP110+DQ110+DR110</f>
        <v>0</v>
      </c>
      <c r="DO110" s="191"/>
      <c r="DP110" s="191"/>
      <c r="DQ110" s="191"/>
      <c r="DR110" s="191"/>
      <c r="DS110" s="191">
        <f t="shared" ref="DS110" si="105">DT110+DU110+DV110+DW110</f>
        <v>0</v>
      </c>
      <c r="DT110" s="8"/>
      <c r="DU110" s="8"/>
      <c r="DV110" s="8"/>
      <c r="DW110" s="98"/>
      <c r="DX110" s="52"/>
      <c r="DY110" s="191"/>
      <c r="DZ110" s="191"/>
      <c r="EA110" s="191"/>
      <c r="EB110" s="3"/>
      <c r="EC110" s="81"/>
      <c r="ED110" s="8"/>
      <c r="EE110" s="8"/>
      <c r="EF110" s="8"/>
      <c r="EG110" s="8"/>
      <c r="EH110" s="191"/>
      <c r="EI110" s="8"/>
      <c r="EJ110" s="8"/>
      <c r="EK110" s="8"/>
      <c r="EL110" s="8"/>
      <c r="EM110" s="191"/>
      <c r="EN110" s="8"/>
      <c r="EO110" s="8"/>
      <c r="EP110" s="8"/>
      <c r="EQ110" s="50"/>
      <c r="ER110" s="52"/>
      <c r="ES110" s="8"/>
      <c r="ET110" s="8"/>
      <c r="EU110" s="8"/>
      <c r="EV110" s="8"/>
      <c r="EW110" s="191"/>
      <c r="EX110" s="8"/>
      <c r="EY110" s="8"/>
      <c r="EZ110" s="8"/>
      <c r="FA110" s="8"/>
      <c r="FB110" s="191"/>
      <c r="FC110" s="8"/>
      <c r="FD110" s="8"/>
      <c r="FE110" s="8"/>
      <c r="FF110" s="50"/>
      <c r="FG110" s="81"/>
      <c r="FH110" s="8"/>
      <c r="FI110" s="8"/>
      <c r="FJ110" s="8"/>
      <c r="FK110" s="8"/>
      <c r="FL110" s="191"/>
      <c r="FM110" s="8"/>
      <c r="FN110" s="8"/>
      <c r="FO110" s="8"/>
      <c r="FP110" s="8"/>
      <c r="FQ110" s="191"/>
      <c r="FR110" s="8"/>
      <c r="FS110" s="8"/>
      <c r="FT110" s="8"/>
      <c r="FU110" s="98"/>
      <c r="FV110" s="52"/>
      <c r="FW110" s="8"/>
      <c r="FX110" s="8"/>
      <c r="FY110" s="8"/>
      <c r="FZ110" s="8"/>
      <c r="GA110" s="191"/>
      <c r="GB110" s="8"/>
      <c r="GC110" s="8"/>
      <c r="GD110" s="8"/>
      <c r="GE110" s="50"/>
    </row>
    <row r="111" spans="1:187" s="1" customFormat="1" ht="48" thickBot="1" x14ac:dyDescent="0.3">
      <c r="A111" s="15">
        <v>24</v>
      </c>
      <c r="B111" s="124" t="s">
        <v>25</v>
      </c>
      <c r="C111" s="44">
        <f t="shared" si="90"/>
        <v>1238</v>
      </c>
      <c r="D111" s="44">
        <f t="shared" si="86"/>
        <v>0</v>
      </c>
      <c r="E111" s="17">
        <f t="shared" si="87"/>
        <v>0</v>
      </c>
      <c r="F111" s="17">
        <f t="shared" si="88"/>
        <v>825</v>
      </c>
      <c r="G111" s="101">
        <f t="shared" si="89"/>
        <v>413</v>
      </c>
      <c r="H111" s="44">
        <f t="shared" si="91"/>
        <v>1238</v>
      </c>
      <c r="I111" s="17">
        <f t="shared" si="92"/>
        <v>0</v>
      </c>
      <c r="J111" s="17">
        <f t="shared" si="93"/>
        <v>0</v>
      </c>
      <c r="K111" s="17">
        <f t="shared" si="94"/>
        <v>825</v>
      </c>
      <c r="L111" s="4">
        <f t="shared" si="95"/>
        <v>413</v>
      </c>
      <c r="M111" s="84">
        <v>3</v>
      </c>
      <c r="N111" s="48">
        <v>0</v>
      </c>
      <c r="O111" s="48">
        <v>0</v>
      </c>
      <c r="P111" s="48">
        <v>2</v>
      </c>
      <c r="Q111" s="48">
        <v>1</v>
      </c>
      <c r="R111" s="48">
        <v>1238</v>
      </c>
      <c r="S111" s="48">
        <v>0</v>
      </c>
      <c r="T111" s="48">
        <v>0</v>
      </c>
      <c r="U111" s="48">
        <v>825</v>
      </c>
      <c r="V111" s="22">
        <v>413</v>
      </c>
      <c r="W111" s="69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22">
        <v>0</v>
      </c>
      <c r="AG111" s="69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22">
        <v>0</v>
      </c>
      <c r="AQ111" s="69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22">
        <v>0</v>
      </c>
      <c r="BA111" s="84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76">
        <v>0</v>
      </c>
      <c r="BK111" s="69"/>
      <c r="BL111" s="18"/>
      <c r="BM111" s="18"/>
      <c r="BN111" s="18"/>
      <c r="BO111" s="70"/>
      <c r="BP111" s="84">
        <v>0</v>
      </c>
      <c r="BQ111" s="48">
        <v>0</v>
      </c>
      <c r="BR111" s="48">
        <v>0</v>
      </c>
      <c r="BS111" s="48">
        <v>0</v>
      </c>
      <c r="BT111" s="48">
        <v>0</v>
      </c>
      <c r="BU111" s="48">
        <v>0</v>
      </c>
      <c r="BV111" s="48">
        <v>0</v>
      </c>
      <c r="BW111" s="48">
        <v>0</v>
      </c>
      <c r="BX111" s="48">
        <v>0</v>
      </c>
      <c r="BY111" s="76">
        <v>0</v>
      </c>
      <c r="BZ111" s="69">
        <v>0</v>
      </c>
      <c r="CA111" s="48">
        <v>0</v>
      </c>
      <c r="CB111" s="48">
        <v>0</v>
      </c>
      <c r="CC111" s="48">
        <v>0</v>
      </c>
      <c r="CD111" s="48">
        <v>0</v>
      </c>
      <c r="CE111" s="48">
        <v>0</v>
      </c>
      <c r="CF111" s="48">
        <v>0</v>
      </c>
      <c r="CG111" s="48">
        <v>0</v>
      </c>
      <c r="CH111" s="48">
        <v>0</v>
      </c>
      <c r="CI111" s="22">
        <v>0</v>
      </c>
      <c r="CJ111" s="84">
        <v>0</v>
      </c>
      <c r="CK111" s="48">
        <v>0</v>
      </c>
      <c r="CL111" s="48">
        <v>0</v>
      </c>
      <c r="CM111" s="48">
        <v>0</v>
      </c>
      <c r="CN111" s="48">
        <v>0</v>
      </c>
      <c r="CO111" s="48">
        <v>0</v>
      </c>
      <c r="CP111" s="48">
        <v>0</v>
      </c>
      <c r="CQ111" s="48">
        <v>0</v>
      </c>
      <c r="CR111" s="48">
        <v>0</v>
      </c>
      <c r="CS111" s="76">
        <v>0</v>
      </c>
      <c r="CT111" s="69">
        <v>0</v>
      </c>
      <c r="CU111" s="48">
        <v>0</v>
      </c>
      <c r="CV111" s="48">
        <v>0</v>
      </c>
      <c r="CW111" s="48">
        <v>0</v>
      </c>
      <c r="CX111" s="48">
        <v>0</v>
      </c>
      <c r="CY111" s="48">
        <v>0</v>
      </c>
      <c r="CZ111" s="48">
        <v>0</v>
      </c>
      <c r="DA111" s="48">
        <v>0</v>
      </c>
      <c r="DB111" s="48">
        <v>0</v>
      </c>
      <c r="DC111" s="22">
        <v>0</v>
      </c>
      <c r="DD111" s="84">
        <v>0</v>
      </c>
      <c r="DE111" s="48">
        <v>0</v>
      </c>
      <c r="DF111" s="48">
        <v>0</v>
      </c>
      <c r="DG111" s="48">
        <v>0</v>
      </c>
      <c r="DH111" s="48">
        <v>0</v>
      </c>
      <c r="DI111" s="48">
        <v>0</v>
      </c>
      <c r="DJ111" s="48">
        <v>0</v>
      </c>
      <c r="DK111" s="48">
        <v>0</v>
      </c>
      <c r="DL111" s="48">
        <v>0</v>
      </c>
      <c r="DM111" s="22">
        <v>0</v>
      </c>
      <c r="DN111" s="69">
        <v>0</v>
      </c>
      <c r="DO111" s="48">
        <v>0</v>
      </c>
      <c r="DP111" s="48">
        <v>0</v>
      </c>
      <c r="DQ111" s="48">
        <v>0</v>
      </c>
      <c r="DR111" s="48">
        <v>0</v>
      </c>
      <c r="DS111" s="48">
        <v>0</v>
      </c>
      <c r="DT111" s="48">
        <v>0</v>
      </c>
      <c r="DU111" s="48">
        <v>0</v>
      </c>
      <c r="DV111" s="48">
        <v>0</v>
      </c>
      <c r="DW111" s="76">
        <v>0</v>
      </c>
      <c r="DX111" s="69"/>
      <c r="DY111" s="48"/>
      <c r="DZ111" s="48"/>
      <c r="EA111" s="48"/>
      <c r="EB111" s="22"/>
      <c r="EC111" s="84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22"/>
      <c r="ER111" s="69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22"/>
      <c r="FG111" s="84"/>
      <c r="FH111" s="48"/>
      <c r="FI111" s="48"/>
      <c r="FJ111" s="48"/>
      <c r="FK111" s="48"/>
      <c r="FL111" s="48"/>
      <c r="FM111" s="48"/>
      <c r="FN111" s="48"/>
      <c r="FO111" s="48"/>
      <c r="FP111" s="48"/>
      <c r="FQ111" s="48"/>
      <c r="FR111" s="48"/>
      <c r="FS111" s="48"/>
      <c r="FT111" s="48"/>
      <c r="FU111" s="76"/>
      <c r="FV111" s="69">
        <v>0</v>
      </c>
      <c r="FW111" s="18">
        <v>0</v>
      </c>
      <c r="FX111" s="18">
        <v>0</v>
      </c>
      <c r="FY111" s="18">
        <v>0</v>
      </c>
      <c r="FZ111" s="18">
        <v>0</v>
      </c>
      <c r="GA111" s="48">
        <v>0</v>
      </c>
      <c r="GB111" s="18">
        <v>0</v>
      </c>
      <c r="GC111" s="18">
        <v>0</v>
      </c>
      <c r="GD111" s="18">
        <v>0</v>
      </c>
      <c r="GE111" s="70">
        <v>0</v>
      </c>
    </row>
    <row r="112" spans="1:187" s="1" customFormat="1" ht="16.5" thickBot="1" x14ac:dyDescent="0.3">
      <c r="A112" s="45">
        <v>25</v>
      </c>
      <c r="B112" s="42" t="s">
        <v>90</v>
      </c>
      <c r="C112" s="69">
        <f t="shared" si="90"/>
        <v>355698.13</v>
      </c>
      <c r="D112" s="69">
        <f t="shared" si="86"/>
        <v>54260</v>
      </c>
      <c r="E112" s="48">
        <f t="shared" si="87"/>
        <v>103866.37</v>
      </c>
      <c r="F112" s="48">
        <f t="shared" si="88"/>
        <v>114727.76000000001</v>
      </c>
      <c r="G112" s="76">
        <f t="shared" si="89"/>
        <v>82844</v>
      </c>
      <c r="H112" s="69">
        <f t="shared" si="91"/>
        <v>230959</v>
      </c>
      <c r="I112" s="48">
        <f t="shared" si="92"/>
        <v>20049</v>
      </c>
      <c r="J112" s="48">
        <f t="shared" si="93"/>
        <v>52549.9</v>
      </c>
      <c r="K112" s="48">
        <f t="shared" si="94"/>
        <v>91635.1</v>
      </c>
      <c r="L112" s="22">
        <f t="shared" si="95"/>
        <v>66725</v>
      </c>
      <c r="M112" s="83">
        <v>172</v>
      </c>
      <c r="N112" s="17">
        <v>25</v>
      </c>
      <c r="O112" s="17">
        <v>30</v>
      </c>
      <c r="P112" s="17">
        <v>70</v>
      </c>
      <c r="Q112" s="17">
        <v>47</v>
      </c>
      <c r="R112" s="17">
        <v>66998</v>
      </c>
      <c r="S112" s="17">
        <v>4824</v>
      </c>
      <c r="T112" s="17">
        <v>15073.82</v>
      </c>
      <c r="U112" s="17">
        <v>28498.18</v>
      </c>
      <c r="V112" s="4">
        <v>18602</v>
      </c>
      <c r="W112" s="44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4">
        <v>0</v>
      </c>
      <c r="AG112" s="44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4">
        <v>0</v>
      </c>
      <c r="AQ112" s="44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4">
        <v>0</v>
      </c>
      <c r="BA112" s="83">
        <v>116</v>
      </c>
      <c r="BB112" s="17">
        <v>11</v>
      </c>
      <c r="BC112" s="17">
        <v>25</v>
      </c>
      <c r="BD112" s="17">
        <v>45</v>
      </c>
      <c r="BE112" s="17">
        <v>35</v>
      </c>
      <c r="BF112" s="17">
        <v>163961</v>
      </c>
      <c r="BG112" s="17">
        <v>15225</v>
      </c>
      <c r="BH112" s="17">
        <v>37476.080000000002</v>
      </c>
      <c r="BI112" s="17">
        <v>63136.92</v>
      </c>
      <c r="BJ112" s="101">
        <v>48123</v>
      </c>
      <c r="BK112" s="44"/>
      <c r="BL112" s="16"/>
      <c r="BM112" s="16"/>
      <c r="BN112" s="16"/>
      <c r="BO112" s="68"/>
      <c r="BP112" s="83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7">
        <v>0</v>
      </c>
      <c r="BY112" s="101">
        <v>0</v>
      </c>
      <c r="BZ112" s="44">
        <v>0</v>
      </c>
      <c r="CA112" s="17">
        <v>0</v>
      </c>
      <c r="CB112" s="17">
        <v>0</v>
      </c>
      <c r="CC112" s="17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4">
        <v>0</v>
      </c>
      <c r="CJ112" s="83">
        <v>0</v>
      </c>
      <c r="CK112" s="17">
        <v>0</v>
      </c>
      <c r="CL112" s="17">
        <v>0</v>
      </c>
      <c r="CM112" s="17">
        <v>0</v>
      </c>
      <c r="CN112" s="17">
        <v>0</v>
      </c>
      <c r="CO112" s="17">
        <v>0</v>
      </c>
      <c r="CP112" s="17">
        <v>0</v>
      </c>
      <c r="CQ112" s="17">
        <v>0</v>
      </c>
      <c r="CR112" s="17">
        <v>0</v>
      </c>
      <c r="CS112" s="101">
        <v>0</v>
      </c>
      <c r="CT112" s="44">
        <v>0</v>
      </c>
      <c r="CU112" s="17">
        <v>0</v>
      </c>
      <c r="CV112" s="17">
        <v>0</v>
      </c>
      <c r="CW112" s="17">
        <v>0</v>
      </c>
      <c r="CX112" s="17">
        <v>0</v>
      </c>
      <c r="CY112" s="17">
        <v>0</v>
      </c>
      <c r="CZ112" s="17">
        <v>0</v>
      </c>
      <c r="DA112" s="17">
        <v>0</v>
      </c>
      <c r="DB112" s="17">
        <v>0</v>
      </c>
      <c r="DC112" s="4">
        <v>0</v>
      </c>
      <c r="DD112" s="83">
        <v>0</v>
      </c>
      <c r="DE112" s="17">
        <v>0</v>
      </c>
      <c r="DF112" s="17">
        <v>0</v>
      </c>
      <c r="DG112" s="17">
        <v>0</v>
      </c>
      <c r="DH112" s="17">
        <v>0</v>
      </c>
      <c r="DI112" s="17">
        <v>0</v>
      </c>
      <c r="DJ112" s="17">
        <v>0</v>
      </c>
      <c r="DK112" s="17">
        <v>0</v>
      </c>
      <c r="DL112" s="17">
        <v>0</v>
      </c>
      <c r="DM112" s="4">
        <v>0</v>
      </c>
      <c r="DN112" s="44">
        <v>10</v>
      </c>
      <c r="DO112" s="17">
        <v>2</v>
      </c>
      <c r="DP112" s="17">
        <v>3</v>
      </c>
      <c r="DQ112" s="17">
        <v>3</v>
      </c>
      <c r="DR112" s="17">
        <v>2</v>
      </c>
      <c r="DS112" s="17">
        <v>124739.13</v>
      </c>
      <c r="DT112" s="17">
        <v>34211</v>
      </c>
      <c r="DU112" s="17">
        <v>51316.47</v>
      </c>
      <c r="DV112" s="17">
        <v>23092.66</v>
      </c>
      <c r="DW112" s="101">
        <v>16119</v>
      </c>
      <c r="DX112" s="44"/>
      <c r="DY112" s="17"/>
      <c r="DZ112" s="17"/>
      <c r="EA112" s="17"/>
      <c r="EB112" s="4"/>
      <c r="EC112" s="83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4"/>
      <c r="ER112" s="44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4"/>
      <c r="FG112" s="83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01"/>
      <c r="FV112" s="44">
        <v>0</v>
      </c>
      <c r="FW112" s="16">
        <v>0</v>
      </c>
      <c r="FX112" s="16">
        <v>0</v>
      </c>
      <c r="FY112" s="16">
        <v>0</v>
      </c>
      <c r="FZ112" s="16">
        <v>0</v>
      </c>
      <c r="GA112" s="17">
        <v>0</v>
      </c>
      <c r="GB112" s="16">
        <v>0</v>
      </c>
      <c r="GC112" s="16">
        <v>0</v>
      </c>
      <c r="GD112" s="16">
        <v>0</v>
      </c>
      <c r="GE112" s="68">
        <v>0</v>
      </c>
    </row>
    <row r="113" spans="1:187" s="1" customFormat="1" ht="16.5" thickBot="1" x14ac:dyDescent="0.3">
      <c r="A113" s="15">
        <v>26</v>
      </c>
      <c r="B113" s="35" t="s">
        <v>31</v>
      </c>
      <c r="C113" s="44">
        <f t="shared" si="90"/>
        <v>2616244</v>
      </c>
      <c r="D113" s="44">
        <f t="shared" si="86"/>
        <v>167285</v>
      </c>
      <c r="E113" s="17">
        <f t="shared" si="87"/>
        <v>221088</v>
      </c>
      <c r="F113" s="17">
        <f t="shared" si="88"/>
        <v>1164209</v>
      </c>
      <c r="G113" s="101">
        <f t="shared" si="89"/>
        <v>1063662</v>
      </c>
      <c r="H113" s="44">
        <f t="shared" si="91"/>
        <v>2337829</v>
      </c>
      <c r="I113" s="17">
        <f t="shared" si="92"/>
        <v>167285</v>
      </c>
      <c r="J113" s="17">
        <f t="shared" si="93"/>
        <v>196565</v>
      </c>
      <c r="K113" s="17">
        <f t="shared" si="94"/>
        <v>1049006</v>
      </c>
      <c r="L113" s="4">
        <f t="shared" si="95"/>
        <v>924973</v>
      </c>
      <c r="M113" s="84">
        <v>3167</v>
      </c>
      <c r="N113" s="48">
        <v>355</v>
      </c>
      <c r="O113" s="48">
        <v>351</v>
      </c>
      <c r="P113" s="48">
        <v>1110</v>
      </c>
      <c r="Q113" s="48">
        <v>1351</v>
      </c>
      <c r="R113" s="48">
        <v>1161735</v>
      </c>
      <c r="S113" s="48">
        <v>125751</v>
      </c>
      <c r="T113" s="48">
        <v>111634</v>
      </c>
      <c r="U113" s="48">
        <v>550646</v>
      </c>
      <c r="V113" s="22">
        <v>373704</v>
      </c>
      <c r="W113" s="69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22">
        <v>0</v>
      </c>
      <c r="AG113" s="69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22">
        <v>0</v>
      </c>
      <c r="AQ113" s="69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22">
        <v>0</v>
      </c>
      <c r="BA113" s="84">
        <v>1208</v>
      </c>
      <c r="BB113" s="48">
        <v>51</v>
      </c>
      <c r="BC113" s="48">
        <v>71</v>
      </c>
      <c r="BD113" s="48">
        <v>542</v>
      </c>
      <c r="BE113" s="48">
        <v>544</v>
      </c>
      <c r="BF113" s="48">
        <v>1176094</v>
      </c>
      <c r="BG113" s="48">
        <v>41534</v>
      </c>
      <c r="BH113" s="48">
        <v>84931</v>
      </c>
      <c r="BI113" s="48">
        <v>498360</v>
      </c>
      <c r="BJ113" s="76">
        <v>551269</v>
      </c>
      <c r="BK113" s="69"/>
      <c r="BL113" s="18"/>
      <c r="BM113" s="18"/>
      <c r="BN113" s="18"/>
      <c r="BO113" s="70"/>
      <c r="BP113" s="84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76">
        <v>0</v>
      </c>
      <c r="BZ113" s="69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22">
        <v>0</v>
      </c>
      <c r="CJ113" s="84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76">
        <v>0</v>
      </c>
      <c r="CT113" s="69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22">
        <v>0</v>
      </c>
      <c r="DD113" s="84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22">
        <v>0</v>
      </c>
      <c r="DN113" s="69">
        <v>22</v>
      </c>
      <c r="DO113" s="48">
        <v>0</v>
      </c>
      <c r="DP113" s="48">
        <v>2</v>
      </c>
      <c r="DQ113" s="48">
        <v>9</v>
      </c>
      <c r="DR113" s="48">
        <v>11</v>
      </c>
      <c r="DS113" s="48">
        <v>278415</v>
      </c>
      <c r="DT113" s="48">
        <v>0</v>
      </c>
      <c r="DU113" s="48">
        <v>24523</v>
      </c>
      <c r="DV113" s="48">
        <v>115203</v>
      </c>
      <c r="DW113" s="76">
        <v>138689</v>
      </c>
      <c r="DX113" s="69"/>
      <c r="DY113" s="48"/>
      <c r="DZ113" s="48"/>
      <c r="EA113" s="48"/>
      <c r="EB113" s="22"/>
      <c r="EC113" s="84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22"/>
      <c r="ER113" s="6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22"/>
      <c r="FG113" s="84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76"/>
      <c r="FV113" s="69">
        <v>0</v>
      </c>
      <c r="FW113" s="18">
        <v>0</v>
      </c>
      <c r="FX113" s="18">
        <v>0</v>
      </c>
      <c r="FY113" s="18">
        <v>0</v>
      </c>
      <c r="FZ113" s="18">
        <v>0</v>
      </c>
      <c r="GA113" s="48">
        <v>0</v>
      </c>
      <c r="GB113" s="18">
        <v>0</v>
      </c>
      <c r="GC113" s="18">
        <v>0</v>
      </c>
      <c r="GD113" s="18">
        <v>0</v>
      </c>
      <c r="GE113" s="70">
        <v>0</v>
      </c>
    </row>
    <row r="114" spans="1:187" s="1" customFormat="1" ht="31.5" x14ac:dyDescent="0.25">
      <c r="A114" s="201">
        <v>27</v>
      </c>
      <c r="B114" s="36" t="s">
        <v>79</v>
      </c>
      <c r="C114" s="64">
        <f t="shared" si="90"/>
        <v>3032134</v>
      </c>
      <c r="D114" s="64">
        <f t="shared" si="86"/>
        <v>623659</v>
      </c>
      <c r="E114" s="14">
        <f t="shared" si="87"/>
        <v>1114195</v>
      </c>
      <c r="F114" s="14">
        <f t="shared" si="88"/>
        <v>647107</v>
      </c>
      <c r="G114" s="95">
        <f t="shared" si="89"/>
        <v>647173</v>
      </c>
      <c r="H114" s="64">
        <f t="shared" si="91"/>
        <v>97851</v>
      </c>
      <c r="I114" s="14">
        <f t="shared" si="92"/>
        <v>15380</v>
      </c>
      <c r="J114" s="14">
        <f t="shared" si="93"/>
        <v>24952</v>
      </c>
      <c r="K114" s="14">
        <f t="shared" si="94"/>
        <v>28726</v>
      </c>
      <c r="L114" s="2">
        <f t="shared" si="95"/>
        <v>28793</v>
      </c>
      <c r="M114" s="85">
        <v>167</v>
      </c>
      <c r="N114" s="14">
        <v>36</v>
      </c>
      <c r="O114" s="14">
        <v>42</v>
      </c>
      <c r="P114" s="14">
        <v>45</v>
      </c>
      <c r="Q114" s="14">
        <v>44</v>
      </c>
      <c r="R114" s="14">
        <v>60404</v>
      </c>
      <c r="S114" s="14">
        <v>11248</v>
      </c>
      <c r="T114" s="14">
        <v>12906</v>
      </c>
      <c r="U114" s="14">
        <v>17110</v>
      </c>
      <c r="V114" s="2">
        <v>19140</v>
      </c>
      <c r="W114" s="6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2">
        <v>0</v>
      </c>
      <c r="AG114" s="6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2">
        <v>0</v>
      </c>
      <c r="AQ114" s="64">
        <v>0</v>
      </c>
      <c r="AR114" s="14">
        <v>0</v>
      </c>
      <c r="AS114" s="14">
        <v>0</v>
      </c>
      <c r="AT114" s="14">
        <v>0</v>
      </c>
      <c r="AU114" s="14">
        <v>0</v>
      </c>
      <c r="AV114" s="14">
        <v>0</v>
      </c>
      <c r="AW114" s="14">
        <v>0</v>
      </c>
      <c r="AX114" s="14">
        <v>0</v>
      </c>
      <c r="AY114" s="14">
        <v>0</v>
      </c>
      <c r="AZ114" s="2">
        <v>0</v>
      </c>
      <c r="BA114" s="85">
        <v>41</v>
      </c>
      <c r="BB114" s="14">
        <v>6</v>
      </c>
      <c r="BC114" s="14">
        <v>12</v>
      </c>
      <c r="BD114" s="14">
        <v>13</v>
      </c>
      <c r="BE114" s="14">
        <v>10</v>
      </c>
      <c r="BF114" s="14">
        <v>37447</v>
      </c>
      <c r="BG114" s="14">
        <v>4132</v>
      </c>
      <c r="BH114" s="14">
        <v>12046</v>
      </c>
      <c r="BI114" s="14">
        <v>11616</v>
      </c>
      <c r="BJ114" s="95">
        <v>9653</v>
      </c>
      <c r="BK114" s="64"/>
      <c r="BL114" s="13"/>
      <c r="BM114" s="13"/>
      <c r="BN114" s="13"/>
      <c r="BO114" s="65"/>
      <c r="BP114" s="85">
        <v>0</v>
      </c>
      <c r="BQ114" s="14">
        <v>0</v>
      </c>
      <c r="BR114" s="14">
        <v>0</v>
      </c>
      <c r="BS114" s="14">
        <v>0</v>
      </c>
      <c r="BT114" s="14">
        <v>0</v>
      </c>
      <c r="BU114" s="14">
        <v>0</v>
      </c>
      <c r="BV114" s="14">
        <v>0</v>
      </c>
      <c r="BW114" s="14">
        <v>0</v>
      </c>
      <c r="BX114" s="14">
        <v>0</v>
      </c>
      <c r="BY114" s="95">
        <v>0</v>
      </c>
      <c r="BZ114" s="64">
        <v>0</v>
      </c>
      <c r="CA114" s="14">
        <v>0</v>
      </c>
      <c r="CB114" s="14">
        <v>0</v>
      </c>
      <c r="CC114" s="14">
        <v>0</v>
      </c>
      <c r="CD114" s="14">
        <v>0</v>
      </c>
      <c r="CE114" s="14">
        <v>0</v>
      </c>
      <c r="CF114" s="14">
        <v>0</v>
      </c>
      <c r="CG114" s="14">
        <v>0</v>
      </c>
      <c r="CH114" s="14">
        <v>0</v>
      </c>
      <c r="CI114" s="2">
        <v>0</v>
      </c>
      <c r="CJ114" s="85">
        <v>0</v>
      </c>
      <c r="CK114" s="14">
        <v>0</v>
      </c>
      <c r="CL114" s="14">
        <v>0</v>
      </c>
      <c r="CM114" s="14">
        <v>0</v>
      </c>
      <c r="CN114" s="14">
        <v>0</v>
      </c>
      <c r="CO114" s="14">
        <v>0</v>
      </c>
      <c r="CP114" s="14">
        <v>0</v>
      </c>
      <c r="CQ114" s="14">
        <v>0</v>
      </c>
      <c r="CR114" s="14">
        <v>0</v>
      </c>
      <c r="CS114" s="95">
        <v>0</v>
      </c>
      <c r="CT114" s="64">
        <v>0</v>
      </c>
      <c r="CU114" s="14">
        <v>0</v>
      </c>
      <c r="CV114" s="14">
        <v>0</v>
      </c>
      <c r="CW114" s="14">
        <v>0</v>
      </c>
      <c r="CX114" s="14">
        <v>0</v>
      </c>
      <c r="CY114" s="14">
        <v>0</v>
      </c>
      <c r="CZ114" s="14">
        <v>0</v>
      </c>
      <c r="DA114" s="14">
        <v>0</v>
      </c>
      <c r="DB114" s="14">
        <v>0</v>
      </c>
      <c r="DC114" s="2">
        <v>0</v>
      </c>
      <c r="DD114" s="85">
        <v>40</v>
      </c>
      <c r="DE114" s="14">
        <v>15</v>
      </c>
      <c r="DF114" s="14">
        <v>23</v>
      </c>
      <c r="DG114" s="14">
        <v>1</v>
      </c>
      <c r="DH114" s="14">
        <v>1</v>
      </c>
      <c r="DI114" s="14">
        <v>2934283</v>
      </c>
      <c r="DJ114" s="14">
        <v>608279</v>
      </c>
      <c r="DK114" s="14">
        <v>1089243</v>
      </c>
      <c r="DL114" s="14">
        <v>618381</v>
      </c>
      <c r="DM114" s="2">
        <v>618380</v>
      </c>
      <c r="DN114" s="64">
        <v>0</v>
      </c>
      <c r="DO114" s="14">
        <v>0</v>
      </c>
      <c r="DP114" s="14">
        <v>0</v>
      </c>
      <c r="DQ114" s="14">
        <v>0</v>
      </c>
      <c r="DR114" s="14">
        <v>0</v>
      </c>
      <c r="DS114" s="14">
        <v>0</v>
      </c>
      <c r="DT114" s="14">
        <v>0</v>
      </c>
      <c r="DU114" s="14">
        <v>0</v>
      </c>
      <c r="DV114" s="14">
        <v>0</v>
      </c>
      <c r="DW114" s="95">
        <v>0</v>
      </c>
      <c r="DX114" s="64"/>
      <c r="DY114" s="14"/>
      <c r="DZ114" s="14"/>
      <c r="EA114" s="14"/>
      <c r="EB114" s="2"/>
      <c r="EC114" s="85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2"/>
      <c r="ER114" s="64"/>
      <c r="ES114" s="14"/>
      <c r="ET114" s="14"/>
      <c r="EU114" s="14"/>
      <c r="EV114" s="14"/>
      <c r="EW114" s="14"/>
      <c r="EX114" s="14"/>
      <c r="EY114" s="14"/>
      <c r="EZ114" s="14"/>
      <c r="FA114" s="14"/>
      <c r="FB114" s="14"/>
      <c r="FC114" s="14"/>
      <c r="FD114" s="14"/>
      <c r="FE114" s="14"/>
      <c r="FF114" s="2"/>
      <c r="FG114" s="85"/>
      <c r="FH114" s="14"/>
      <c r="FI114" s="14"/>
      <c r="FJ114" s="14"/>
      <c r="FK114" s="14"/>
      <c r="FL114" s="14"/>
      <c r="FM114" s="14"/>
      <c r="FN114" s="14"/>
      <c r="FO114" s="14"/>
      <c r="FP114" s="14"/>
      <c r="FQ114" s="14"/>
      <c r="FR114" s="14"/>
      <c r="FS114" s="14"/>
      <c r="FT114" s="14"/>
      <c r="FU114" s="95"/>
      <c r="FV114" s="64">
        <v>0</v>
      </c>
      <c r="FW114" s="13">
        <v>0</v>
      </c>
      <c r="FX114" s="13">
        <v>0</v>
      </c>
      <c r="FY114" s="13">
        <v>0</v>
      </c>
      <c r="FZ114" s="13">
        <v>0</v>
      </c>
      <c r="GA114" s="14">
        <v>0</v>
      </c>
      <c r="GB114" s="13">
        <v>0</v>
      </c>
      <c r="GC114" s="13">
        <v>0</v>
      </c>
      <c r="GD114" s="13">
        <v>0</v>
      </c>
      <c r="GE114" s="65">
        <v>0</v>
      </c>
    </row>
    <row r="115" spans="1:187" s="1" customFormat="1" x14ac:dyDescent="0.25">
      <c r="A115" s="204"/>
      <c r="B115" s="128" t="s">
        <v>269</v>
      </c>
      <c r="C115" s="52">
        <f t="shared" si="90"/>
        <v>0</v>
      </c>
      <c r="D115" s="52">
        <f t="shared" si="86"/>
        <v>0</v>
      </c>
      <c r="E115" s="6">
        <f t="shared" si="87"/>
        <v>0</v>
      </c>
      <c r="F115" s="6">
        <f t="shared" si="88"/>
        <v>0</v>
      </c>
      <c r="G115" s="96">
        <f t="shared" si="89"/>
        <v>0</v>
      </c>
      <c r="H115" s="52">
        <f t="shared" si="91"/>
        <v>0</v>
      </c>
      <c r="I115" s="6">
        <f t="shared" si="92"/>
        <v>0</v>
      </c>
      <c r="J115" s="6">
        <f t="shared" si="93"/>
        <v>0</v>
      </c>
      <c r="K115" s="6">
        <f t="shared" si="94"/>
        <v>0</v>
      </c>
      <c r="L115" s="3">
        <f t="shared" si="95"/>
        <v>0</v>
      </c>
      <c r="M115" s="81"/>
      <c r="N115" s="6"/>
      <c r="O115" s="6"/>
      <c r="P115" s="6"/>
      <c r="Q115" s="6"/>
      <c r="R115" s="6"/>
      <c r="S115" s="6"/>
      <c r="T115" s="6"/>
      <c r="U115" s="6"/>
      <c r="V115" s="3"/>
      <c r="W115" s="52"/>
      <c r="X115" s="6"/>
      <c r="Y115" s="6"/>
      <c r="Z115" s="6"/>
      <c r="AA115" s="6"/>
      <c r="AB115" s="6"/>
      <c r="AC115" s="6"/>
      <c r="AD115" s="6"/>
      <c r="AE115" s="6"/>
      <c r="AF115" s="3"/>
      <c r="AG115" s="52"/>
      <c r="AH115" s="6"/>
      <c r="AI115" s="6"/>
      <c r="AJ115" s="6"/>
      <c r="AK115" s="6"/>
      <c r="AL115" s="6"/>
      <c r="AM115" s="6"/>
      <c r="AN115" s="6"/>
      <c r="AO115" s="6"/>
      <c r="AP115" s="3"/>
      <c r="AQ115" s="52"/>
      <c r="AR115" s="6"/>
      <c r="AS115" s="6"/>
      <c r="AT115" s="6"/>
      <c r="AU115" s="6"/>
      <c r="AV115" s="6"/>
      <c r="AW115" s="6"/>
      <c r="AX115" s="6"/>
      <c r="AY115" s="6"/>
      <c r="AZ115" s="3"/>
      <c r="BA115" s="81"/>
      <c r="BB115" s="6"/>
      <c r="BC115" s="6"/>
      <c r="BD115" s="6"/>
      <c r="BE115" s="6"/>
      <c r="BF115" s="6"/>
      <c r="BG115" s="6"/>
      <c r="BH115" s="6"/>
      <c r="BI115" s="6"/>
      <c r="BJ115" s="96"/>
      <c r="BK115" s="52"/>
      <c r="BL115" s="8"/>
      <c r="BM115" s="8"/>
      <c r="BN115" s="8"/>
      <c r="BO115" s="50"/>
      <c r="BP115" s="81"/>
      <c r="BQ115" s="6"/>
      <c r="BR115" s="6"/>
      <c r="BS115" s="6"/>
      <c r="BT115" s="6"/>
      <c r="BU115" s="6"/>
      <c r="BV115" s="6"/>
      <c r="BW115" s="6"/>
      <c r="BX115" s="6"/>
      <c r="BY115" s="96"/>
      <c r="BZ115" s="52"/>
      <c r="CA115" s="6"/>
      <c r="CB115" s="6"/>
      <c r="CC115" s="6"/>
      <c r="CD115" s="6"/>
      <c r="CE115" s="6"/>
      <c r="CF115" s="6"/>
      <c r="CG115" s="6"/>
      <c r="CH115" s="6"/>
      <c r="CI115" s="3"/>
      <c r="CJ115" s="81"/>
      <c r="CK115" s="6"/>
      <c r="CL115" s="6"/>
      <c r="CM115" s="6"/>
      <c r="CN115" s="6"/>
      <c r="CO115" s="6"/>
      <c r="CP115" s="6"/>
      <c r="CQ115" s="6"/>
      <c r="CR115" s="6"/>
      <c r="CS115" s="96"/>
      <c r="CT115" s="52"/>
      <c r="CU115" s="6"/>
      <c r="CV115" s="6"/>
      <c r="CW115" s="6"/>
      <c r="CX115" s="6"/>
      <c r="CY115" s="6"/>
      <c r="CZ115" s="6"/>
      <c r="DA115" s="6"/>
      <c r="DB115" s="6"/>
      <c r="DC115" s="3"/>
      <c r="DD115" s="81">
        <v>0</v>
      </c>
      <c r="DE115" s="6">
        <v>0</v>
      </c>
      <c r="DF115" s="6">
        <v>0</v>
      </c>
      <c r="DG115" s="6">
        <v>0</v>
      </c>
      <c r="DH115" s="6">
        <v>0</v>
      </c>
      <c r="DI115" s="6">
        <v>0</v>
      </c>
      <c r="DJ115" s="6">
        <v>0</v>
      </c>
      <c r="DK115" s="6">
        <v>0</v>
      </c>
      <c r="DL115" s="6">
        <v>0</v>
      </c>
      <c r="DM115" s="3">
        <v>0</v>
      </c>
      <c r="DN115" s="52"/>
      <c r="DO115" s="6"/>
      <c r="DP115" s="6"/>
      <c r="DQ115" s="6"/>
      <c r="DR115" s="6"/>
      <c r="DS115" s="6"/>
      <c r="DT115" s="6"/>
      <c r="DU115" s="6"/>
      <c r="DV115" s="6"/>
      <c r="DW115" s="96"/>
      <c r="DX115" s="52"/>
      <c r="DY115" s="6"/>
      <c r="DZ115" s="6"/>
      <c r="EA115" s="6"/>
      <c r="EB115" s="3"/>
      <c r="EC115" s="81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3"/>
      <c r="ER115" s="52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3"/>
      <c r="FG115" s="81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96"/>
      <c r="FV115" s="52"/>
      <c r="FW115" s="8"/>
      <c r="FX115" s="8"/>
      <c r="FY115" s="8"/>
      <c r="FZ115" s="8"/>
      <c r="GA115" s="6"/>
      <c r="GB115" s="8"/>
      <c r="GC115" s="8"/>
      <c r="GD115" s="8"/>
      <c r="GE115" s="50"/>
    </row>
    <row r="116" spans="1:187" s="1" customFormat="1" x14ac:dyDescent="0.25">
      <c r="A116" s="204"/>
      <c r="B116" s="134" t="s">
        <v>27</v>
      </c>
      <c r="C116" s="52">
        <f t="shared" si="90"/>
        <v>5197558</v>
      </c>
      <c r="D116" s="52">
        <f t="shared" si="86"/>
        <v>628172</v>
      </c>
      <c r="E116" s="6">
        <f t="shared" si="87"/>
        <v>109149</v>
      </c>
      <c r="F116" s="6">
        <f t="shared" si="88"/>
        <v>2371073</v>
      </c>
      <c r="G116" s="96">
        <f t="shared" si="89"/>
        <v>2089164</v>
      </c>
      <c r="H116" s="52">
        <f t="shared" si="91"/>
        <v>0</v>
      </c>
      <c r="I116" s="6">
        <f t="shared" si="92"/>
        <v>0</v>
      </c>
      <c r="J116" s="6">
        <f t="shared" si="93"/>
        <v>0</v>
      </c>
      <c r="K116" s="6">
        <f t="shared" si="94"/>
        <v>0</v>
      </c>
      <c r="L116" s="3">
        <f t="shared" si="95"/>
        <v>0</v>
      </c>
      <c r="M116" s="81"/>
      <c r="N116" s="6"/>
      <c r="O116" s="6"/>
      <c r="P116" s="6"/>
      <c r="Q116" s="6"/>
      <c r="R116" s="6"/>
      <c r="S116" s="6"/>
      <c r="T116" s="6"/>
      <c r="U116" s="6"/>
      <c r="V116" s="3"/>
      <c r="W116" s="52"/>
      <c r="X116" s="6"/>
      <c r="Y116" s="6"/>
      <c r="Z116" s="6"/>
      <c r="AA116" s="6"/>
      <c r="AB116" s="6"/>
      <c r="AC116" s="6"/>
      <c r="AD116" s="6"/>
      <c r="AE116" s="6"/>
      <c r="AF116" s="3"/>
      <c r="AG116" s="52"/>
      <c r="AH116" s="6"/>
      <c r="AI116" s="6"/>
      <c r="AJ116" s="6"/>
      <c r="AK116" s="6"/>
      <c r="AL116" s="6"/>
      <c r="AM116" s="6"/>
      <c r="AN116" s="6"/>
      <c r="AO116" s="6"/>
      <c r="AP116" s="3"/>
      <c r="AQ116" s="52"/>
      <c r="AR116" s="6"/>
      <c r="AS116" s="6"/>
      <c r="AT116" s="6"/>
      <c r="AU116" s="6"/>
      <c r="AV116" s="6"/>
      <c r="AW116" s="6"/>
      <c r="AX116" s="6"/>
      <c r="AY116" s="6"/>
      <c r="AZ116" s="3"/>
      <c r="BA116" s="81"/>
      <c r="BB116" s="6"/>
      <c r="BC116" s="6"/>
      <c r="BD116" s="6"/>
      <c r="BE116" s="6"/>
      <c r="BF116" s="6"/>
      <c r="BG116" s="6"/>
      <c r="BH116" s="6"/>
      <c r="BI116" s="6"/>
      <c r="BJ116" s="96"/>
      <c r="BK116" s="52"/>
      <c r="BL116" s="8"/>
      <c r="BM116" s="8"/>
      <c r="BN116" s="8"/>
      <c r="BO116" s="50"/>
      <c r="BP116" s="81"/>
      <c r="BQ116" s="6"/>
      <c r="BR116" s="6"/>
      <c r="BS116" s="6"/>
      <c r="BT116" s="6"/>
      <c r="BU116" s="6"/>
      <c r="BV116" s="6"/>
      <c r="BW116" s="6"/>
      <c r="BX116" s="6"/>
      <c r="BY116" s="96"/>
      <c r="BZ116" s="52"/>
      <c r="CA116" s="6"/>
      <c r="CB116" s="6"/>
      <c r="CC116" s="6"/>
      <c r="CD116" s="6"/>
      <c r="CE116" s="6"/>
      <c r="CF116" s="6"/>
      <c r="CG116" s="6"/>
      <c r="CH116" s="6"/>
      <c r="CI116" s="3"/>
      <c r="CJ116" s="81"/>
      <c r="CK116" s="6"/>
      <c r="CL116" s="6"/>
      <c r="CM116" s="6"/>
      <c r="CN116" s="6"/>
      <c r="CO116" s="6"/>
      <c r="CP116" s="6"/>
      <c r="CQ116" s="6"/>
      <c r="CR116" s="6"/>
      <c r="CS116" s="96"/>
      <c r="CT116" s="52"/>
      <c r="CU116" s="6"/>
      <c r="CV116" s="6"/>
      <c r="CW116" s="6"/>
      <c r="CX116" s="6"/>
      <c r="CY116" s="6"/>
      <c r="CZ116" s="6"/>
      <c r="DA116" s="6"/>
      <c r="DB116" s="6"/>
      <c r="DC116" s="3"/>
      <c r="DD116" s="81">
        <v>27</v>
      </c>
      <c r="DE116" s="6">
        <v>3</v>
      </c>
      <c r="DF116" s="6">
        <v>1</v>
      </c>
      <c r="DG116" s="6">
        <v>12</v>
      </c>
      <c r="DH116" s="6">
        <v>11</v>
      </c>
      <c r="DI116" s="6">
        <v>5197558</v>
      </c>
      <c r="DJ116" s="6">
        <v>628172</v>
      </c>
      <c r="DK116" s="6">
        <v>109149</v>
      </c>
      <c r="DL116" s="6">
        <v>2371073</v>
      </c>
      <c r="DM116" s="3">
        <v>2089164</v>
      </c>
      <c r="DN116" s="52"/>
      <c r="DO116" s="6"/>
      <c r="DP116" s="6"/>
      <c r="DQ116" s="6"/>
      <c r="DR116" s="6"/>
      <c r="DS116" s="6"/>
      <c r="DT116" s="6"/>
      <c r="DU116" s="6"/>
      <c r="DV116" s="6"/>
      <c r="DW116" s="96"/>
      <c r="DX116" s="52"/>
      <c r="DY116" s="6"/>
      <c r="DZ116" s="6"/>
      <c r="EA116" s="6"/>
      <c r="EB116" s="3"/>
      <c r="EC116" s="81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3"/>
      <c r="ER116" s="52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3"/>
      <c r="FG116" s="81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96"/>
      <c r="FV116" s="52"/>
      <c r="FW116" s="8"/>
      <c r="FX116" s="8"/>
      <c r="FY116" s="8"/>
      <c r="FZ116" s="8"/>
      <c r="GA116" s="6"/>
      <c r="GB116" s="8"/>
      <c r="GC116" s="8"/>
      <c r="GD116" s="8"/>
      <c r="GE116" s="50"/>
    </row>
    <row r="117" spans="1:187" s="1" customFormat="1" x14ac:dyDescent="0.25">
      <c r="A117" s="204"/>
      <c r="B117" s="28" t="s">
        <v>94</v>
      </c>
      <c r="C117" s="52">
        <f t="shared" si="90"/>
        <v>14196</v>
      </c>
      <c r="D117" s="52">
        <f t="shared" si="86"/>
        <v>0</v>
      </c>
      <c r="E117" s="6">
        <f t="shared" si="87"/>
        <v>0</v>
      </c>
      <c r="F117" s="6">
        <f t="shared" si="88"/>
        <v>7098</v>
      </c>
      <c r="G117" s="96">
        <f t="shared" si="89"/>
        <v>7098</v>
      </c>
      <c r="H117" s="52">
        <f t="shared" si="91"/>
        <v>14196</v>
      </c>
      <c r="I117" s="6">
        <f t="shared" si="92"/>
        <v>0</v>
      </c>
      <c r="J117" s="6">
        <f t="shared" si="93"/>
        <v>0</v>
      </c>
      <c r="K117" s="6">
        <f t="shared" si="94"/>
        <v>7098</v>
      </c>
      <c r="L117" s="3">
        <f t="shared" si="95"/>
        <v>7098</v>
      </c>
      <c r="M117" s="81"/>
      <c r="N117" s="6"/>
      <c r="O117" s="6"/>
      <c r="P117" s="6"/>
      <c r="Q117" s="6"/>
      <c r="R117" s="6"/>
      <c r="S117" s="6"/>
      <c r="T117" s="6"/>
      <c r="U117" s="6"/>
      <c r="V117" s="3"/>
      <c r="W117" s="52"/>
      <c r="X117" s="6"/>
      <c r="Y117" s="6"/>
      <c r="Z117" s="6"/>
      <c r="AA117" s="6"/>
      <c r="AB117" s="6"/>
      <c r="AC117" s="6"/>
      <c r="AD117" s="6"/>
      <c r="AE117" s="6"/>
      <c r="AF117" s="3"/>
      <c r="AG117" s="52"/>
      <c r="AH117" s="6"/>
      <c r="AI117" s="6"/>
      <c r="AJ117" s="6"/>
      <c r="AK117" s="6"/>
      <c r="AL117" s="6"/>
      <c r="AM117" s="6"/>
      <c r="AN117" s="6"/>
      <c r="AO117" s="6"/>
      <c r="AP117" s="3"/>
      <c r="AQ117" s="52"/>
      <c r="AR117" s="6"/>
      <c r="AS117" s="6"/>
      <c r="AT117" s="6"/>
      <c r="AU117" s="6"/>
      <c r="AV117" s="6"/>
      <c r="AW117" s="6"/>
      <c r="AX117" s="6"/>
      <c r="AY117" s="6"/>
      <c r="AZ117" s="3"/>
      <c r="BA117" s="81">
        <v>2</v>
      </c>
      <c r="BB117" s="6">
        <v>0</v>
      </c>
      <c r="BC117" s="6">
        <v>0</v>
      </c>
      <c r="BD117" s="6">
        <v>1</v>
      </c>
      <c r="BE117" s="6">
        <v>1</v>
      </c>
      <c r="BF117" s="6">
        <v>14196</v>
      </c>
      <c r="BG117" s="6">
        <v>0</v>
      </c>
      <c r="BH117" s="6">
        <v>0</v>
      </c>
      <c r="BI117" s="6">
        <v>7098</v>
      </c>
      <c r="BJ117" s="96">
        <v>7098</v>
      </c>
      <c r="BK117" s="52"/>
      <c r="BL117" s="8"/>
      <c r="BM117" s="8"/>
      <c r="BN117" s="8"/>
      <c r="BO117" s="50"/>
      <c r="BP117" s="81"/>
      <c r="BQ117" s="6"/>
      <c r="BR117" s="6"/>
      <c r="BS117" s="6"/>
      <c r="BT117" s="6"/>
      <c r="BU117" s="6"/>
      <c r="BV117" s="6"/>
      <c r="BW117" s="6"/>
      <c r="BX117" s="6"/>
      <c r="BY117" s="96"/>
      <c r="BZ117" s="52"/>
      <c r="CA117" s="6"/>
      <c r="CB117" s="6"/>
      <c r="CC117" s="6"/>
      <c r="CD117" s="6"/>
      <c r="CE117" s="6"/>
      <c r="CF117" s="6"/>
      <c r="CG117" s="6"/>
      <c r="CH117" s="6"/>
      <c r="CI117" s="3"/>
      <c r="CJ117" s="81"/>
      <c r="CK117" s="6"/>
      <c r="CL117" s="6"/>
      <c r="CM117" s="6"/>
      <c r="CN117" s="6"/>
      <c r="CO117" s="6"/>
      <c r="CP117" s="6"/>
      <c r="CQ117" s="6"/>
      <c r="CR117" s="6"/>
      <c r="CS117" s="96"/>
      <c r="CT117" s="52"/>
      <c r="CU117" s="6"/>
      <c r="CV117" s="6"/>
      <c r="CW117" s="6"/>
      <c r="CX117" s="6"/>
      <c r="CY117" s="6"/>
      <c r="CZ117" s="6"/>
      <c r="DA117" s="6"/>
      <c r="DB117" s="6"/>
      <c r="DC117" s="3"/>
      <c r="DD117" s="81">
        <v>0</v>
      </c>
      <c r="DE117" s="6">
        <v>0</v>
      </c>
      <c r="DF117" s="6">
        <v>0</v>
      </c>
      <c r="DG117" s="6">
        <v>0</v>
      </c>
      <c r="DH117" s="6">
        <v>0</v>
      </c>
      <c r="DI117" s="6">
        <v>0</v>
      </c>
      <c r="DJ117" s="6">
        <v>0</v>
      </c>
      <c r="DK117" s="6">
        <v>0</v>
      </c>
      <c r="DL117" s="6">
        <v>0</v>
      </c>
      <c r="DM117" s="3">
        <v>0</v>
      </c>
      <c r="DN117" s="52"/>
      <c r="DO117" s="6"/>
      <c r="DP117" s="6"/>
      <c r="DQ117" s="6"/>
      <c r="DR117" s="6"/>
      <c r="DS117" s="6"/>
      <c r="DT117" s="6"/>
      <c r="DU117" s="6"/>
      <c r="DV117" s="6"/>
      <c r="DW117" s="96"/>
      <c r="DX117" s="52"/>
      <c r="DY117" s="6"/>
      <c r="DZ117" s="6"/>
      <c r="EA117" s="6"/>
      <c r="EB117" s="3"/>
      <c r="EC117" s="81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3"/>
      <c r="ER117" s="52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3"/>
      <c r="FG117" s="81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96"/>
      <c r="FV117" s="52"/>
      <c r="FW117" s="8"/>
      <c r="FX117" s="8"/>
      <c r="FY117" s="8"/>
      <c r="FZ117" s="8"/>
      <c r="GA117" s="6"/>
      <c r="GB117" s="8"/>
      <c r="GC117" s="8"/>
      <c r="GD117" s="8"/>
      <c r="GE117" s="50"/>
    </row>
    <row r="118" spans="1:187" s="1" customFormat="1" ht="31.5" x14ac:dyDescent="0.25">
      <c r="A118" s="204"/>
      <c r="B118" s="37" t="s">
        <v>33</v>
      </c>
      <c r="C118" s="52">
        <f t="shared" si="90"/>
        <v>4437016</v>
      </c>
      <c r="D118" s="52">
        <f t="shared" si="86"/>
        <v>677157</v>
      </c>
      <c r="E118" s="6">
        <f t="shared" si="87"/>
        <v>881571</v>
      </c>
      <c r="F118" s="6">
        <f t="shared" si="88"/>
        <v>1434730</v>
      </c>
      <c r="G118" s="96">
        <f t="shared" si="89"/>
        <v>1443558</v>
      </c>
      <c r="H118" s="52">
        <f t="shared" si="91"/>
        <v>2122749</v>
      </c>
      <c r="I118" s="6">
        <f t="shared" si="92"/>
        <v>371838</v>
      </c>
      <c r="J118" s="6">
        <f t="shared" si="93"/>
        <v>340799</v>
      </c>
      <c r="K118" s="6">
        <f t="shared" si="94"/>
        <v>767276</v>
      </c>
      <c r="L118" s="3">
        <f t="shared" si="95"/>
        <v>642836</v>
      </c>
      <c r="M118" s="81">
        <v>4053</v>
      </c>
      <c r="N118" s="6">
        <v>711</v>
      </c>
      <c r="O118" s="6">
        <v>1061</v>
      </c>
      <c r="P118" s="6">
        <v>1140</v>
      </c>
      <c r="Q118" s="6">
        <v>1141</v>
      </c>
      <c r="R118" s="6">
        <v>1302678</v>
      </c>
      <c r="S118" s="6">
        <v>178679</v>
      </c>
      <c r="T118" s="6">
        <v>230358</v>
      </c>
      <c r="U118" s="6">
        <v>518302</v>
      </c>
      <c r="V118" s="3">
        <v>375339</v>
      </c>
      <c r="W118" s="52">
        <v>25</v>
      </c>
      <c r="X118" s="6">
        <v>15</v>
      </c>
      <c r="Y118" s="6">
        <v>0</v>
      </c>
      <c r="Z118" s="6">
        <v>0</v>
      </c>
      <c r="AA118" s="6">
        <v>10</v>
      </c>
      <c r="AB118" s="6">
        <v>30093</v>
      </c>
      <c r="AC118" s="6">
        <v>17677</v>
      </c>
      <c r="AD118" s="6">
        <v>0</v>
      </c>
      <c r="AE118" s="6">
        <v>0</v>
      </c>
      <c r="AF118" s="3">
        <v>12416</v>
      </c>
      <c r="AG118" s="52">
        <v>27</v>
      </c>
      <c r="AH118" s="6">
        <v>22</v>
      </c>
      <c r="AI118" s="6">
        <v>3</v>
      </c>
      <c r="AJ118" s="6">
        <v>0</v>
      </c>
      <c r="AK118" s="6">
        <v>2</v>
      </c>
      <c r="AL118" s="6">
        <v>51706</v>
      </c>
      <c r="AM118" s="6">
        <v>40720</v>
      </c>
      <c r="AN118" s="6">
        <v>4879</v>
      </c>
      <c r="AO118" s="6">
        <v>0</v>
      </c>
      <c r="AP118" s="3">
        <v>6107</v>
      </c>
      <c r="AQ118" s="52">
        <v>92</v>
      </c>
      <c r="AR118" s="6">
        <v>26</v>
      </c>
      <c r="AS118" s="6">
        <v>16</v>
      </c>
      <c r="AT118" s="6">
        <v>25</v>
      </c>
      <c r="AU118" s="6">
        <v>25</v>
      </c>
      <c r="AV118" s="6">
        <v>85318</v>
      </c>
      <c r="AW118" s="6">
        <v>24058</v>
      </c>
      <c r="AX118" s="6">
        <v>14810</v>
      </c>
      <c r="AY118" s="6">
        <v>23225</v>
      </c>
      <c r="AZ118" s="3">
        <v>23225</v>
      </c>
      <c r="BA118" s="81">
        <v>1117</v>
      </c>
      <c r="BB118" s="6">
        <v>185</v>
      </c>
      <c r="BC118" s="6">
        <v>152</v>
      </c>
      <c r="BD118" s="6">
        <v>453</v>
      </c>
      <c r="BE118" s="6">
        <v>327</v>
      </c>
      <c r="BF118" s="6">
        <v>652954</v>
      </c>
      <c r="BG118" s="6">
        <v>110704</v>
      </c>
      <c r="BH118" s="6">
        <v>90752</v>
      </c>
      <c r="BI118" s="6">
        <v>225749</v>
      </c>
      <c r="BJ118" s="96">
        <v>225749</v>
      </c>
      <c r="BK118" s="52"/>
      <c r="BL118" s="8"/>
      <c r="BM118" s="8"/>
      <c r="BN118" s="8"/>
      <c r="BO118" s="50"/>
      <c r="BP118" s="81">
        <v>0</v>
      </c>
      <c r="BQ118" s="6">
        <v>0</v>
      </c>
      <c r="BR118" s="6">
        <v>0</v>
      </c>
      <c r="BS118" s="6">
        <v>0</v>
      </c>
      <c r="BT118" s="6">
        <v>0</v>
      </c>
      <c r="BU118" s="6">
        <v>0</v>
      </c>
      <c r="BV118" s="6">
        <v>0</v>
      </c>
      <c r="BW118" s="6">
        <v>0</v>
      </c>
      <c r="BX118" s="6">
        <v>0</v>
      </c>
      <c r="BY118" s="96">
        <v>0</v>
      </c>
      <c r="BZ118" s="52">
        <v>0</v>
      </c>
      <c r="CA118" s="6">
        <v>0</v>
      </c>
      <c r="CB118" s="6">
        <v>0</v>
      </c>
      <c r="CC118" s="6">
        <v>0</v>
      </c>
      <c r="CD118" s="6">
        <v>0</v>
      </c>
      <c r="CE118" s="6">
        <v>0</v>
      </c>
      <c r="CF118" s="6">
        <v>0</v>
      </c>
      <c r="CG118" s="6">
        <v>0</v>
      </c>
      <c r="CH118" s="6">
        <v>0</v>
      </c>
      <c r="CI118" s="3">
        <v>0</v>
      </c>
      <c r="CJ118" s="81">
        <v>0</v>
      </c>
      <c r="CK118" s="6">
        <v>0</v>
      </c>
      <c r="CL118" s="6">
        <v>0</v>
      </c>
      <c r="CM118" s="6">
        <v>0</v>
      </c>
      <c r="CN118" s="6">
        <v>0</v>
      </c>
      <c r="CO118" s="6">
        <v>0</v>
      </c>
      <c r="CP118" s="6">
        <v>0</v>
      </c>
      <c r="CQ118" s="6">
        <v>0</v>
      </c>
      <c r="CR118" s="6">
        <v>0</v>
      </c>
      <c r="CS118" s="96">
        <v>0</v>
      </c>
      <c r="CT118" s="52">
        <v>0</v>
      </c>
      <c r="CU118" s="6">
        <v>0</v>
      </c>
      <c r="CV118" s="6">
        <v>0</v>
      </c>
      <c r="CW118" s="6">
        <v>0</v>
      </c>
      <c r="CX118" s="6">
        <v>0</v>
      </c>
      <c r="CY118" s="6">
        <v>0</v>
      </c>
      <c r="CZ118" s="6">
        <v>0</v>
      </c>
      <c r="DA118" s="6">
        <v>0</v>
      </c>
      <c r="DB118" s="6">
        <v>0</v>
      </c>
      <c r="DC118" s="3">
        <v>0</v>
      </c>
      <c r="DD118" s="81">
        <v>0</v>
      </c>
      <c r="DE118" s="6">
        <v>0</v>
      </c>
      <c r="DF118" s="6">
        <v>0</v>
      </c>
      <c r="DG118" s="6">
        <v>0</v>
      </c>
      <c r="DH118" s="6">
        <v>0</v>
      </c>
      <c r="DI118" s="6">
        <v>0</v>
      </c>
      <c r="DJ118" s="6">
        <v>0</v>
      </c>
      <c r="DK118" s="6">
        <v>0</v>
      </c>
      <c r="DL118" s="6">
        <v>0</v>
      </c>
      <c r="DM118" s="3">
        <v>0</v>
      </c>
      <c r="DN118" s="52">
        <v>111</v>
      </c>
      <c r="DO118" s="6">
        <v>20</v>
      </c>
      <c r="DP118" s="6">
        <v>36</v>
      </c>
      <c r="DQ118" s="6">
        <v>25</v>
      </c>
      <c r="DR118" s="6">
        <v>30</v>
      </c>
      <c r="DS118" s="6">
        <v>1643180</v>
      </c>
      <c r="DT118" s="6">
        <v>305319</v>
      </c>
      <c r="DU118" s="6">
        <v>539650</v>
      </c>
      <c r="DV118" s="6">
        <v>332472</v>
      </c>
      <c r="DW118" s="96">
        <v>465739</v>
      </c>
      <c r="DX118" s="52">
        <f>DY118+DZ118+EB118+EA118</f>
        <v>671087</v>
      </c>
      <c r="DY118" s="49">
        <f>EN118+FC118+FR118</f>
        <v>0</v>
      </c>
      <c r="DZ118" s="49">
        <f>EO118+FD118+FS118</f>
        <v>1122</v>
      </c>
      <c r="EA118" s="49">
        <f>EP118+FE118+FT118</f>
        <v>334982</v>
      </c>
      <c r="EB118" s="24">
        <f>EQ118+FF118+FU118</f>
        <v>334983</v>
      </c>
      <c r="EC118" s="81">
        <v>826</v>
      </c>
      <c r="ED118" s="6">
        <v>0</v>
      </c>
      <c r="EE118" s="6">
        <v>2</v>
      </c>
      <c r="EF118" s="6">
        <v>411</v>
      </c>
      <c r="EG118" s="6">
        <v>413</v>
      </c>
      <c r="EH118" s="6">
        <v>2473</v>
      </c>
      <c r="EI118" s="6">
        <v>0</v>
      </c>
      <c r="EJ118" s="6">
        <v>5</v>
      </c>
      <c r="EK118" s="6">
        <v>1232</v>
      </c>
      <c r="EL118" s="6">
        <v>1236</v>
      </c>
      <c r="EM118" s="6">
        <v>671087</v>
      </c>
      <c r="EN118" s="6">
        <v>0</v>
      </c>
      <c r="EO118" s="6">
        <v>1122</v>
      </c>
      <c r="EP118" s="6">
        <v>334982</v>
      </c>
      <c r="EQ118" s="3">
        <v>334983</v>
      </c>
      <c r="ER118" s="52">
        <v>0</v>
      </c>
      <c r="ES118" s="6">
        <v>0</v>
      </c>
      <c r="ET118" s="6">
        <v>0</v>
      </c>
      <c r="EU118" s="6">
        <v>0</v>
      </c>
      <c r="EV118" s="6">
        <v>0</v>
      </c>
      <c r="EW118" s="6">
        <v>0</v>
      </c>
      <c r="EX118" s="6">
        <v>0</v>
      </c>
      <c r="EY118" s="6">
        <v>0</v>
      </c>
      <c r="EZ118" s="6">
        <v>0</v>
      </c>
      <c r="FA118" s="6">
        <v>0</v>
      </c>
      <c r="FB118" s="6">
        <v>0</v>
      </c>
      <c r="FC118" s="6">
        <v>0</v>
      </c>
      <c r="FD118" s="6">
        <v>0</v>
      </c>
      <c r="FE118" s="6">
        <v>0</v>
      </c>
      <c r="FF118" s="3">
        <v>0</v>
      </c>
      <c r="FG118" s="81">
        <f t="shared" si="98"/>
        <v>0</v>
      </c>
      <c r="FH118" s="6"/>
      <c r="FI118" s="6"/>
      <c r="FJ118" s="6"/>
      <c r="FK118" s="6"/>
      <c r="FL118" s="6">
        <f t="shared" si="99"/>
        <v>0</v>
      </c>
      <c r="FM118" s="6"/>
      <c r="FN118" s="6"/>
      <c r="FO118" s="6"/>
      <c r="FP118" s="6"/>
      <c r="FQ118" s="6">
        <f t="shared" si="100"/>
        <v>0</v>
      </c>
      <c r="FR118" s="6"/>
      <c r="FS118" s="6"/>
      <c r="FT118" s="6"/>
      <c r="FU118" s="96"/>
      <c r="FV118" s="52">
        <v>0</v>
      </c>
      <c r="FW118" s="8">
        <v>0</v>
      </c>
      <c r="FX118" s="8">
        <v>0</v>
      </c>
      <c r="FY118" s="8">
        <v>0</v>
      </c>
      <c r="FZ118" s="8">
        <v>0</v>
      </c>
      <c r="GA118" s="6">
        <v>0</v>
      </c>
      <c r="GB118" s="8">
        <v>0</v>
      </c>
      <c r="GC118" s="8">
        <v>0</v>
      </c>
      <c r="GD118" s="8">
        <v>0</v>
      </c>
      <c r="GE118" s="50">
        <v>0</v>
      </c>
    </row>
    <row r="119" spans="1:187" s="1" customFormat="1" x14ac:dyDescent="0.25">
      <c r="A119" s="204"/>
      <c r="B119" s="27" t="s">
        <v>357</v>
      </c>
      <c r="C119" s="88">
        <f t="shared" si="90"/>
        <v>43205</v>
      </c>
      <c r="D119" s="52">
        <f t="shared" si="86"/>
        <v>0</v>
      </c>
      <c r="E119" s="191">
        <f t="shared" si="87"/>
        <v>2908</v>
      </c>
      <c r="F119" s="191">
        <f t="shared" si="88"/>
        <v>20148</v>
      </c>
      <c r="G119" s="194">
        <f t="shared" si="89"/>
        <v>20149</v>
      </c>
      <c r="H119" s="52">
        <f t="shared" si="91"/>
        <v>43205</v>
      </c>
      <c r="I119" s="191">
        <f t="shared" si="92"/>
        <v>0</v>
      </c>
      <c r="J119" s="191">
        <f t="shared" si="93"/>
        <v>2908</v>
      </c>
      <c r="K119" s="191">
        <f t="shared" si="94"/>
        <v>20148</v>
      </c>
      <c r="L119" s="3">
        <f t="shared" si="95"/>
        <v>20149</v>
      </c>
      <c r="M119" s="81"/>
      <c r="N119" s="191"/>
      <c r="O119" s="191"/>
      <c r="P119" s="191"/>
      <c r="Q119" s="191"/>
      <c r="R119" s="191"/>
      <c r="S119" s="191"/>
      <c r="T119" s="191"/>
      <c r="U119" s="191"/>
      <c r="V119" s="3"/>
      <c r="W119" s="52"/>
      <c r="X119" s="191"/>
      <c r="Y119" s="191"/>
      <c r="Z119" s="191"/>
      <c r="AA119" s="191"/>
      <c r="AB119" s="191"/>
      <c r="AC119" s="191"/>
      <c r="AD119" s="191"/>
      <c r="AE119" s="191"/>
      <c r="AF119" s="3"/>
      <c r="AG119" s="52"/>
      <c r="AH119" s="191"/>
      <c r="AI119" s="191"/>
      <c r="AJ119" s="191"/>
      <c r="AK119" s="191"/>
      <c r="AL119" s="191"/>
      <c r="AM119" s="191"/>
      <c r="AN119" s="191"/>
      <c r="AO119" s="191"/>
      <c r="AP119" s="3"/>
      <c r="AQ119" s="52"/>
      <c r="AR119" s="191"/>
      <c r="AS119" s="191"/>
      <c r="AT119" s="191"/>
      <c r="AU119" s="191"/>
      <c r="AV119" s="191"/>
      <c r="AW119" s="191"/>
      <c r="AX119" s="191"/>
      <c r="AY119" s="191"/>
      <c r="AZ119" s="3"/>
      <c r="BA119" s="81">
        <v>427</v>
      </c>
      <c r="BB119" s="191">
        <v>0</v>
      </c>
      <c r="BC119" s="191">
        <v>38</v>
      </c>
      <c r="BD119" s="191">
        <v>195</v>
      </c>
      <c r="BE119" s="191">
        <v>194</v>
      </c>
      <c r="BF119" s="191">
        <v>43205</v>
      </c>
      <c r="BG119" s="191">
        <v>0</v>
      </c>
      <c r="BH119" s="191">
        <v>2908</v>
      </c>
      <c r="BI119" s="191">
        <v>20148</v>
      </c>
      <c r="BJ119" s="194">
        <v>20149</v>
      </c>
      <c r="BK119" s="52"/>
      <c r="BL119" s="8"/>
      <c r="BM119" s="8"/>
      <c r="BN119" s="8"/>
      <c r="BO119" s="50"/>
      <c r="BP119" s="81"/>
      <c r="BQ119" s="191"/>
      <c r="BR119" s="191"/>
      <c r="BS119" s="191"/>
      <c r="BT119" s="191"/>
      <c r="BU119" s="191"/>
      <c r="BV119" s="191"/>
      <c r="BW119" s="191"/>
      <c r="BX119" s="191"/>
      <c r="BY119" s="194"/>
      <c r="BZ119" s="52"/>
      <c r="CA119" s="191"/>
      <c r="CB119" s="191"/>
      <c r="CC119" s="191"/>
      <c r="CD119" s="191"/>
      <c r="CE119" s="191"/>
      <c r="CF119" s="191"/>
      <c r="CG119" s="191"/>
      <c r="CH119" s="191"/>
      <c r="CI119" s="3"/>
      <c r="CJ119" s="81"/>
      <c r="CK119" s="191"/>
      <c r="CL119" s="191"/>
      <c r="CM119" s="191"/>
      <c r="CN119" s="191"/>
      <c r="CO119" s="191"/>
      <c r="CP119" s="191"/>
      <c r="CQ119" s="191"/>
      <c r="CR119" s="191"/>
      <c r="CS119" s="194"/>
      <c r="CT119" s="52"/>
      <c r="CU119" s="191"/>
      <c r="CV119" s="191"/>
      <c r="CW119" s="191"/>
      <c r="CX119" s="191"/>
      <c r="CY119" s="191"/>
      <c r="CZ119" s="191"/>
      <c r="DA119" s="191"/>
      <c r="DB119" s="191"/>
      <c r="DC119" s="3"/>
      <c r="DD119" s="81"/>
      <c r="DE119" s="191"/>
      <c r="DF119" s="191"/>
      <c r="DG119" s="191"/>
      <c r="DH119" s="191"/>
      <c r="DI119" s="191"/>
      <c r="DJ119" s="191"/>
      <c r="DK119" s="191"/>
      <c r="DL119" s="191"/>
      <c r="DM119" s="3"/>
      <c r="DN119" s="52"/>
      <c r="DO119" s="191"/>
      <c r="DP119" s="191"/>
      <c r="DQ119" s="191"/>
      <c r="DR119" s="191"/>
      <c r="DS119" s="191"/>
      <c r="DT119" s="191"/>
      <c r="DU119" s="191"/>
      <c r="DV119" s="191"/>
      <c r="DW119" s="194"/>
      <c r="DX119" s="52"/>
      <c r="DY119" s="191"/>
      <c r="DZ119" s="191"/>
      <c r="EA119" s="191"/>
      <c r="EB119" s="3"/>
      <c r="EC119" s="81"/>
      <c r="ED119" s="191"/>
      <c r="EE119" s="191"/>
      <c r="EF119" s="191"/>
      <c r="EG119" s="191"/>
      <c r="EH119" s="191"/>
      <c r="EI119" s="191"/>
      <c r="EJ119" s="191"/>
      <c r="EK119" s="191"/>
      <c r="EL119" s="191"/>
      <c r="EM119" s="191"/>
      <c r="EN119" s="191"/>
      <c r="EO119" s="191"/>
      <c r="EP119" s="191"/>
      <c r="EQ119" s="3"/>
      <c r="ER119" s="52"/>
      <c r="ES119" s="191"/>
      <c r="ET119" s="191"/>
      <c r="EU119" s="191"/>
      <c r="EV119" s="191"/>
      <c r="EW119" s="191"/>
      <c r="EX119" s="191"/>
      <c r="EY119" s="191"/>
      <c r="EZ119" s="191"/>
      <c r="FA119" s="191"/>
      <c r="FB119" s="191"/>
      <c r="FC119" s="191"/>
      <c r="FD119" s="191"/>
      <c r="FE119" s="191"/>
      <c r="FF119" s="3"/>
      <c r="FG119" s="81"/>
      <c r="FH119" s="191"/>
      <c r="FI119" s="191"/>
      <c r="FJ119" s="191"/>
      <c r="FK119" s="191"/>
      <c r="FL119" s="191"/>
      <c r="FM119" s="191"/>
      <c r="FN119" s="191"/>
      <c r="FO119" s="191"/>
      <c r="FP119" s="191"/>
      <c r="FQ119" s="191"/>
      <c r="FR119" s="191"/>
      <c r="FS119" s="191"/>
      <c r="FT119" s="191"/>
      <c r="FU119" s="194"/>
      <c r="FV119" s="52"/>
      <c r="FW119" s="8"/>
      <c r="FX119" s="8"/>
      <c r="FY119" s="8"/>
      <c r="FZ119" s="8"/>
      <c r="GA119" s="191"/>
      <c r="GB119" s="8"/>
      <c r="GC119" s="8"/>
      <c r="GD119" s="8"/>
      <c r="GE119" s="50"/>
    </row>
    <row r="120" spans="1:187" s="1" customFormat="1" x14ac:dyDescent="0.25">
      <c r="A120" s="204"/>
      <c r="B120" s="130" t="s">
        <v>84</v>
      </c>
      <c r="C120" s="52">
        <f t="shared" si="90"/>
        <v>23855</v>
      </c>
      <c r="D120" s="52">
        <f t="shared" si="86"/>
        <v>458</v>
      </c>
      <c r="E120" s="6">
        <f t="shared" si="87"/>
        <v>735</v>
      </c>
      <c r="F120" s="6">
        <f t="shared" si="88"/>
        <v>11331</v>
      </c>
      <c r="G120" s="96">
        <f t="shared" si="89"/>
        <v>11331</v>
      </c>
      <c r="H120" s="52">
        <f t="shared" si="91"/>
        <v>23855</v>
      </c>
      <c r="I120" s="6">
        <f t="shared" si="92"/>
        <v>458</v>
      </c>
      <c r="J120" s="6">
        <f t="shared" si="93"/>
        <v>735</v>
      </c>
      <c r="K120" s="6">
        <f t="shared" si="94"/>
        <v>11331</v>
      </c>
      <c r="L120" s="3">
        <f t="shared" si="95"/>
        <v>11331</v>
      </c>
      <c r="M120" s="81"/>
      <c r="N120" s="6"/>
      <c r="O120" s="6"/>
      <c r="P120" s="6"/>
      <c r="Q120" s="6"/>
      <c r="R120" s="6"/>
      <c r="S120" s="6"/>
      <c r="T120" s="6"/>
      <c r="U120" s="6"/>
      <c r="V120" s="3"/>
      <c r="W120" s="52"/>
      <c r="X120" s="6"/>
      <c r="Y120" s="6"/>
      <c r="Z120" s="6"/>
      <c r="AA120" s="6"/>
      <c r="AB120" s="6"/>
      <c r="AC120" s="6"/>
      <c r="AD120" s="6"/>
      <c r="AE120" s="6"/>
      <c r="AF120" s="3"/>
      <c r="AG120" s="52"/>
      <c r="AH120" s="6"/>
      <c r="AI120" s="6"/>
      <c r="AJ120" s="6"/>
      <c r="AK120" s="6"/>
      <c r="AL120" s="6"/>
      <c r="AM120" s="6"/>
      <c r="AN120" s="6"/>
      <c r="AO120" s="6"/>
      <c r="AP120" s="3"/>
      <c r="AQ120" s="52"/>
      <c r="AR120" s="6"/>
      <c r="AS120" s="6"/>
      <c r="AT120" s="6"/>
      <c r="AU120" s="6"/>
      <c r="AV120" s="6"/>
      <c r="AW120" s="6"/>
      <c r="AX120" s="6"/>
      <c r="AY120" s="6"/>
      <c r="AZ120" s="3"/>
      <c r="BA120" s="81">
        <v>21</v>
      </c>
      <c r="BB120" s="6">
        <v>1</v>
      </c>
      <c r="BC120" s="6">
        <v>0</v>
      </c>
      <c r="BD120" s="6">
        <v>10</v>
      </c>
      <c r="BE120" s="6">
        <v>10</v>
      </c>
      <c r="BF120" s="6">
        <v>23855</v>
      </c>
      <c r="BG120" s="6">
        <v>458</v>
      </c>
      <c r="BH120" s="6">
        <v>735</v>
      </c>
      <c r="BI120" s="6">
        <v>11331</v>
      </c>
      <c r="BJ120" s="96">
        <v>11331</v>
      </c>
      <c r="BK120" s="52"/>
      <c r="BL120" s="8"/>
      <c r="BM120" s="8"/>
      <c r="BN120" s="8"/>
      <c r="BO120" s="50"/>
      <c r="BP120" s="81"/>
      <c r="BQ120" s="6"/>
      <c r="BR120" s="6"/>
      <c r="BS120" s="6"/>
      <c r="BT120" s="6"/>
      <c r="BU120" s="6"/>
      <c r="BV120" s="6"/>
      <c r="BW120" s="6"/>
      <c r="BX120" s="6"/>
      <c r="BY120" s="96"/>
      <c r="BZ120" s="52"/>
      <c r="CA120" s="6"/>
      <c r="CB120" s="6"/>
      <c r="CC120" s="6"/>
      <c r="CD120" s="6"/>
      <c r="CE120" s="6"/>
      <c r="CF120" s="6"/>
      <c r="CG120" s="6"/>
      <c r="CH120" s="6"/>
      <c r="CI120" s="3"/>
      <c r="CJ120" s="81"/>
      <c r="CK120" s="6"/>
      <c r="CL120" s="6"/>
      <c r="CM120" s="6"/>
      <c r="CN120" s="6"/>
      <c r="CO120" s="6"/>
      <c r="CP120" s="6"/>
      <c r="CQ120" s="6"/>
      <c r="CR120" s="6"/>
      <c r="CS120" s="96"/>
      <c r="CT120" s="52"/>
      <c r="CU120" s="6"/>
      <c r="CV120" s="6"/>
      <c r="CW120" s="6"/>
      <c r="CX120" s="6"/>
      <c r="CY120" s="6"/>
      <c r="CZ120" s="6"/>
      <c r="DA120" s="6"/>
      <c r="DB120" s="6"/>
      <c r="DC120" s="3"/>
      <c r="DD120" s="81"/>
      <c r="DE120" s="6"/>
      <c r="DF120" s="6"/>
      <c r="DG120" s="6"/>
      <c r="DH120" s="6"/>
      <c r="DI120" s="6"/>
      <c r="DJ120" s="6"/>
      <c r="DK120" s="6"/>
      <c r="DL120" s="6"/>
      <c r="DM120" s="3"/>
      <c r="DN120" s="52"/>
      <c r="DO120" s="6"/>
      <c r="DP120" s="6"/>
      <c r="DQ120" s="6"/>
      <c r="DR120" s="6"/>
      <c r="DS120" s="6"/>
      <c r="DT120" s="6"/>
      <c r="DU120" s="6"/>
      <c r="DV120" s="6"/>
      <c r="DW120" s="96"/>
      <c r="DX120" s="52"/>
      <c r="DY120" s="6"/>
      <c r="DZ120" s="6"/>
      <c r="EA120" s="6"/>
      <c r="EB120" s="3"/>
      <c r="EC120" s="81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3"/>
      <c r="ER120" s="52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3"/>
      <c r="FG120" s="81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96"/>
      <c r="FV120" s="52"/>
      <c r="FW120" s="8"/>
      <c r="FX120" s="8"/>
      <c r="FY120" s="8"/>
      <c r="FZ120" s="8"/>
      <c r="GA120" s="6"/>
      <c r="GB120" s="8"/>
      <c r="GC120" s="8"/>
      <c r="GD120" s="8"/>
      <c r="GE120" s="50"/>
    </row>
    <row r="121" spans="1:187" s="1" customFormat="1" ht="31.5" x14ac:dyDescent="0.25">
      <c r="A121" s="204"/>
      <c r="B121" s="131" t="s">
        <v>85</v>
      </c>
      <c r="C121" s="52">
        <f t="shared" si="90"/>
        <v>75884</v>
      </c>
      <c r="D121" s="52">
        <f t="shared" si="86"/>
        <v>0</v>
      </c>
      <c r="E121" s="6">
        <f t="shared" si="87"/>
        <v>0</v>
      </c>
      <c r="F121" s="6">
        <f t="shared" si="88"/>
        <v>37942</v>
      </c>
      <c r="G121" s="96">
        <f t="shared" si="89"/>
        <v>37942</v>
      </c>
      <c r="H121" s="52">
        <f t="shared" si="91"/>
        <v>75884</v>
      </c>
      <c r="I121" s="6">
        <f t="shared" si="92"/>
        <v>0</v>
      </c>
      <c r="J121" s="6">
        <f t="shared" si="93"/>
        <v>0</v>
      </c>
      <c r="K121" s="6">
        <f t="shared" si="94"/>
        <v>37942</v>
      </c>
      <c r="L121" s="3">
        <f t="shared" si="95"/>
        <v>37942</v>
      </c>
      <c r="M121" s="81"/>
      <c r="N121" s="6"/>
      <c r="O121" s="6"/>
      <c r="P121" s="6"/>
      <c r="Q121" s="6"/>
      <c r="R121" s="6"/>
      <c r="S121" s="6"/>
      <c r="T121" s="6"/>
      <c r="U121" s="6"/>
      <c r="V121" s="3"/>
      <c r="W121" s="52"/>
      <c r="X121" s="6"/>
      <c r="Y121" s="6"/>
      <c r="Z121" s="6"/>
      <c r="AA121" s="6"/>
      <c r="AB121" s="6"/>
      <c r="AC121" s="6"/>
      <c r="AD121" s="6"/>
      <c r="AE121" s="6"/>
      <c r="AF121" s="3"/>
      <c r="AG121" s="52"/>
      <c r="AH121" s="6"/>
      <c r="AI121" s="6"/>
      <c r="AJ121" s="6"/>
      <c r="AK121" s="6"/>
      <c r="AL121" s="6"/>
      <c r="AM121" s="6"/>
      <c r="AN121" s="6"/>
      <c r="AO121" s="6"/>
      <c r="AP121" s="3"/>
      <c r="AQ121" s="52"/>
      <c r="AR121" s="6"/>
      <c r="AS121" s="6"/>
      <c r="AT121" s="6"/>
      <c r="AU121" s="6"/>
      <c r="AV121" s="6"/>
      <c r="AW121" s="6"/>
      <c r="AX121" s="6"/>
      <c r="AY121" s="6"/>
      <c r="AZ121" s="3"/>
      <c r="BA121" s="81">
        <v>100</v>
      </c>
      <c r="BB121" s="6">
        <v>0</v>
      </c>
      <c r="BC121" s="6">
        <v>0</v>
      </c>
      <c r="BD121" s="6">
        <v>50</v>
      </c>
      <c r="BE121" s="6">
        <v>50</v>
      </c>
      <c r="BF121" s="6">
        <v>75884</v>
      </c>
      <c r="BG121" s="6">
        <v>0</v>
      </c>
      <c r="BH121" s="6">
        <v>0</v>
      </c>
      <c r="BI121" s="6">
        <v>37942</v>
      </c>
      <c r="BJ121" s="96">
        <v>37942</v>
      </c>
      <c r="BK121" s="52"/>
      <c r="BL121" s="8"/>
      <c r="BM121" s="8"/>
      <c r="BN121" s="8"/>
      <c r="BO121" s="50"/>
      <c r="BP121" s="81"/>
      <c r="BQ121" s="6"/>
      <c r="BR121" s="6"/>
      <c r="BS121" s="6"/>
      <c r="BT121" s="6"/>
      <c r="BU121" s="6"/>
      <c r="BV121" s="6"/>
      <c r="BW121" s="6"/>
      <c r="BX121" s="6"/>
      <c r="BY121" s="96"/>
      <c r="BZ121" s="52"/>
      <c r="CA121" s="6"/>
      <c r="CB121" s="6"/>
      <c r="CC121" s="6"/>
      <c r="CD121" s="6"/>
      <c r="CE121" s="6"/>
      <c r="CF121" s="6"/>
      <c r="CG121" s="6"/>
      <c r="CH121" s="6"/>
      <c r="CI121" s="3"/>
      <c r="CJ121" s="81"/>
      <c r="CK121" s="6"/>
      <c r="CL121" s="6"/>
      <c r="CM121" s="6"/>
      <c r="CN121" s="6"/>
      <c r="CO121" s="6"/>
      <c r="CP121" s="6"/>
      <c r="CQ121" s="6"/>
      <c r="CR121" s="6"/>
      <c r="CS121" s="96"/>
      <c r="CT121" s="52"/>
      <c r="CU121" s="6"/>
      <c r="CV121" s="6"/>
      <c r="CW121" s="6"/>
      <c r="CX121" s="6"/>
      <c r="CY121" s="6"/>
      <c r="CZ121" s="6"/>
      <c r="DA121" s="6"/>
      <c r="DB121" s="6"/>
      <c r="DC121" s="3"/>
      <c r="DD121" s="81"/>
      <c r="DE121" s="6"/>
      <c r="DF121" s="6"/>
      <c r="DG121" s="6"/>
      <c r="DH121" s="6"/>
      <c r="DI121" s="6"/>
      <c r="DJ121" s="6"/>
      <c r="DK121" s="6"/>
      <c r="DL121" s="6"/>
      <c r="DM121" s="3"/>
      <c r="DN121" s="52"/>
      <c r="DO121" s="6"/>
      <c r="DP121" s="6"/>
      <c r="DQ121" s="6"/>
      <c r="DR121" s="6"/>
      <c r="DS121" s="6"/>
      <c r="DT121" s="6"/>
      <c r="DU121" s="6"/>
      <c r="DV121" s="6"/>
      <c r="DW121" s="96"/>
      <c r="DX121" s="52"/>
      <c r="DY121" s="6"/>
      <c r="DZ121" s="6"/>
      <c r="EA121" s="6"/>
      <c r="EB121" s="3"/>
      <c r="EC121" s="81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3"/>
      <c r="ER121" s="52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3"/>
      <c r="FG121" s="81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96"/>
      <c r="FV121" s="52"/>
      <c r="FW121" s="8"/>
      <c r="FX121" s="8"/>
      <c r="FY121" s="8"/>
      <c r="FZ121" s="8"/>
      <c r="GA121" s="6"/>
      <c r="GB121" s="8"/>
      <c r="GC121" s="8"/>
      <c r="GD121" s="8"/>
      <c r="GE121" s="50"/>
    </row>
    <row r="122" spans="1:187" s="1" customFormat="1" ht="31.5" x14ac:dyDescent="0.25">
      <c r="A122" s="204"/>
      <c r="B122" s="132" t="s">
        <v>86</v>
      </c>
      <c r="C122" s="52">
        <f t="shared" si="90"/>
        <v>2352</v>
      </c>
      <c r="D122" s="52">
        <f t="shared" si="86"/>
        <v>0</v>
      </c>
      <c r="E122" s="6">
        <f t="shared" si="87"/>
        <v>0</v>
      </c>
      <c r="F122" s="6">
        <f t="shared" si="88"/>
        <v>1176</v>
      </c>
      <c r="G122" s="96">
        <f t="shared" si="89"/>
        <v>1176</v>
      </c>
      <c r="H122" s="52">
        <f t="shared" si="91"/>
        <v>2352</v>
      </c>
      <c r="I122" s="6">
        <f t="shared" si="92"/>
        <v>0</v>
      </c>
      <c r="J122" s="6">
        <f t="shared" si="93"/>
        <v>0</v>
      </c>
      <c r="K122" s="6">
        <f t="shared" si="94"/>
        <v>1176</v>
      </c>
      <c r="L122" s="3">
        <f t="shared" si="95"/>
        <v>1176</v>
      </c>
      <c r="M122" s="81"/>
      <c r="N122" s="6"/>
      <c r="O122" s="6"/>
      <c r="P122" s="6"/>
      <c r="Q122" s="6"/>
      <c r="R122" s="6"/>
      <c r="S122" s="6"/>
      <c r="T122" s="6"/>
      <c r="U122" s="6"/>
      <c r="V122" s="3"/>
      <c r="W122" s="52"/>
      <c r="X122" s="6"/>
      <c r="Y122" s="6"/>
      <c r="Z122" s="6"/>
      <c r="AA122" s="6"/>
      <c r="AB122" s="6"/>
      <c r="AC122" s="6"/>
      <c r="AD122" s="6"/>
      <c r="AE122" s="6"/>
      <c r="AF122" s="3"/>
      <c r="AG122" s="52"/>
      <c r="AH122" s="6"/>
      <c r="AI122" s="6"/>
      <c r="AJ122" s="6"/>
      <c r="AK122" s="6"/>
      <c r="AL122" s="6"/>
      <c r="AM122" s="6"/>
      <c r="AN122" s="6"/>
      <c r="AO122" s="6"/>
      <c r="AP122" s="3"/>
      <c r="AQ122" s="52"/>
      <c r="AR122" s="6"/>
      <c r="AS122" s="6"/>
      <c r="AT122" s="6"/>
      <c r="AU122" s="6"/>
      <c r="AV122" s="6"/>
      <c r="AW122" s="6"/>
      <c r="AX122" s="6"/>
      <c r="AY122" s="6"/>
      <c r="AZ122" s="3"/>
      <c r="BA122" s="81">
        <v>4</v>
      </c>
      <c r="BB122" s="6">
        <v>0</v>
      </c>
      <c r="BC122" s="6">
        <v>0</v>
      </c>
      <c r="BD122" s="6">
        <v>2</v>
      </c>
      <c r="BE122" s="6">
        <v>2</v>
      </c>
      <c r="BF122" s="6">
        <v>2352</v>
      </c>
      <c r="BG122" s="6">
        <v>0</v>
      </c>
      <c r="BH122" s="6">
        <v>0</v>
      </c>
      <c r="BI122" s="6">
        <v>1176</v>
      </c>
      <c r="BJ122" s="96">
        <v>1176</v>
      </c>
      <c r="BK122" s="52"/>
      <c r="BL122" s="8"/>
      <c r="BM122" s="8"/>
      <c r="BN122" s="8"/>
      <c r="BO122" s="50"/>
      <c r="BP122" s="81"/>
      <c r="BQ122" s="6"/>
      <c r="BR122" s="6"/>
      <c r="BS122" s="6"/>
      <c r="BT122" s="6"/>
      <c r="BU122" s="6"/>
      <c r="BV122" s="6"/>
      <c r="BW122" s="6"/>
      <c r="BX122" s="6"/>
      <c r="BY122" s="96"/>
      <c r="BZ122" s="52"/>
      <c r="CA122" s="6"/>
      <c r="CB122" s="6"/>
      <c r="CC122" s="6"/>
      <c r="CD122" s="6"/>
      <c r="CE122" s="6"/>
      <c r="CF122" s="6"/>
      <c r="CG122" s="6"/>
      <c r="CH122" s="6"/>
      <c r="CI122" s="3"/>
      <c r="CJ122" s="81"/>
      <c r="CK122" s="6"/>
      <c r="CL122" s="6"/>
      <c r="CM122" s="6"/>
      <c r="CN122" s="6"/>
      <c r="CO122" s="6"/>
      <c r="CP122" s="6"/>
      <c r="CQ122" s="6"/>
      <c r="CR122" s="6"/>
      <c r="CS122" s="96"/>
      <c r="CT122" s="52"/>
      <c r="CU122" s="6"/>
      <c r="CV122" s="6"/>
      <c r="CW122" s="6"/>
      <c r="CX122" s="6"/>
      <c r="CY122" s="6"/>
      <c r="CZ122" s="6"/>
      <c r="DA122" s="6"/>
      <c r="DB122" s="6"/>
      <c r="DC122" s="3"/>
      <c r="DD122" s="81"/>
      <c r="DE122" s="6"/>
      <c r="DF122" s="6"/>
      <c r="DG122" s="6"/>
      <c r="DH122" s="6"/>
      <c r="DI122" s="6"/>
      <c r="DJ122" s="6"/>
      <c r="DK122" s="6"/>
      <c r="DL122" s="6"/>
      <c r="DM122" s="3"/>
      <c r="DN122" s="52"/>
      <c r="DO122" s="6"/>
      <c r="DP122" s="6"/>
      <c r="DQ122" s="6"/>
      <c r="DR122" s="6"/>
      <c r="DS122" s="6"/>
      <c r="DT122" s="6"/>
      <c r="DU122" s="6"/>
      <c r="DV122" s="6"/>
      <c r="DW122" s="96"/>
      <c r="DX122" s="52"/>
      <c r="DY122" s="6"/>
      <c r="DZ122" s="6"/>
      <c r="EA122" s="6"/>
      <c r="EB122" s="3"/>
      <c r="EC122" s="81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3"/>
      <c r="ER122" s="52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3"/>
      <c r="FG122" s="81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96"/>
      <c r="FV122" s="52"/>
      <c r="FW122" s="8"/>
      <c r="FX122" s="8"/>
      <c r="FY122" s="8"/>
      <c r="FZ122" s="8"/>
      <c r="GA122" s="6"/>
      <c r="GB122" s="8"/>
      <c r="GC122" s="8"/>
      <c r="GD122" s="8"/>
      <c r="GE122" s="50"/>
    </row>
    <row r="123" spans="1:187" s="1" customFormat="1" x14ac:dyDescent="0.25">
      <c r="A123" s="204"/>
      <c r="B123" s="133" t="s">
        <v>35</v>
      </c>
      <c r="C123" s="52">
        <f t="shared" si="90"/>
        <v>8796</v>
      </c>
      <c r="D123" s="52">
        <f t="shared" ref="D123:D134" si="106">I123+DJ123+DT123+DY123+GB123</f>
        <v>0</v>
      </c>
      <c r="E123" s="6">
        <f t="shared" ref="E123:E134" si="107">J123+DK123+DU123+DZ123+GC123</f>
        <v>0</v>
      </c>
      <c r="F123" s="6">
        <f t="shared" ref="F123:F134" si="108">K123+DL123+DV123+EA123+GD123</f>
        <v>4398</v>
      </c>
      <c r="G123" s="96">
        <f t="shared" ref="G123:G134" si="109">L123+DM123+DW123+EB123+GE123</f>
        <v>4398</v>
      </c>
      <c r="H123" s="52">
        <f t="shared" si="91"/>
        <v>8796</v>
      </c>
      <c r="I123" s="6">
        <f t="shared" si="92"/>
        <v>0</v>
      </c>
      <c r="J123" s="6">
        <f t="shared" si="93"/>
        <v>0</v>
      </c>
      <c r="K123" s="6">
        <f t="shared" si="94"/>
        <v>4398</v>
      </c>
      <c r="L123" s="3">
        <f t="shared" si="95"/>
        <v>4398</v>
      </c>
      <c r="M123" s="81"/>
      <c r="N123" s="6"/>
      <c r="O123" s="6"/>
      <c r="P123" s="6"/>
      <c r="Q123" s="6"/>
      <c r="R123" s="6"/>
      <c r="S123" s="6"/>
      <c r="T123" s="6"/>
      <c r="U123" s="6"/>
      <c r="V123" s="3"/>
      <c r="W123" s="52"/>
      <c r="X123" s="6"/>
      <c r="Y123" s="6"/>
      <c r="Z123" s="6"/>
      <c r="AA123" s="6"/>
      <c r="AB123" s="6"/>
      <c r="AC123" s="6"/>
      <c r="AD123" s="6"/>
      <c r="AE123" s="6"/>
      <c r="AF123" s="3"/>
      <c r="AG123" s="52"/>
      <c r="AH123" s="6"/>
      <c r="AI123" s="6"/>
      <c r="AJ123" s="6"/>
      <c r="AK123" s="6"/>
      <c r="AL123" s="6"/>
      <c r="AM123" s="6"/>
      <c r="AN123" s="6"/>
      <c r="AO123" s="6"/>
      <c r="AP123" s="3"/>
      <c r="AQ123" s="52"/>
      <c r="AR123" s="6"/>
      <c r="AS123" s="6"/>
      <c r="AT123" s="6"/>
      <c r="AU123" s="6"/>
      <c r="AV123" s="6"/>
      <c r="AW123" s="6"/>
      <c r="AX123" s="6"/>
      <c r="AY123" s="6"/>
      <c r="AZ123" s="3"/>
      <c r="BA123" s="81">
        <v>6</v>
      </c>
      <c r="BB123" s="6">
        <v>0</v>
      </c>
      <c r="BC123" s="6">
        <v>0</v>
      </c>
      <c r="BD123" s="6">
        <v>3</v>
      </c>
      <c r="BE123" s="6">
        <v>3</v>
      </c>
      <c r="BF123" s="6">
        <v>8796</v>
      </c>
      <c r="BG123" s="6">
        <v>0</v>
      </c>
      <c r="BH123" s="6">
        <v>0</v>
      </c>
      <c r="BI123" s="6">
        <v>4398</v>
      </c>
      <c r="BJ123" s="96">
        <v>4398</v>
      </c>
      <c r="BK123" s="52"/>
      <c r="BL123" s="8"/>
      <c r="BM123" s="8"/>
      <c r="BN123" s="8"/>
      <c r="BO123" s="50"/>
      <c r="BP123" s="81"/>
      <c r="BQ123" s="6"/>
      <c r="BR123" s="6"/>
      <c r="BS123" s="6"/>
      <c r="BT123" s="6"/>
      <c r="BU123" s="6"/>
      <c r="BV123" s="6"/>
      <c r="BW123" s="6"/>
      <c r="BX123" s="6"/>
      <c r="BY123" s="96"/>
      <c r="BZ123" s="52"/>
      <c r="CA123" s="6"/>
      <c r="CB123" s="6"/>
      <c r="CC123" s="6"/>
      <c r="CD123" s="6"/>
      <c r="CE123" s="6"/>
      <c r="CF123" s="6"/>
      <c r="CG123" s="6"/>
      <c r="CH123" s="6"/>
      <c r="CI123" s="3"/>
      <c r="CJ123" s="81"/>
      <c r="CK123" s="6"/>
      <c r="CL123" s="6"/>
      <c r="CM123" s="6"/>
      <c r="CN123" s="6"/>
      <c r="CO123" s="6"/>
      <c r="CP123" s="6"/>
      <c r="CQ123" s="6"/>
      <c r="CR123" s="6"/>
      <c r="CS123" s="96"/>
      <c r="CT123" s="52"/>
      <c r="CU123" s="6"/>
      <c r="CV123" s="6"/>
      <c r="CW123" s="6"/>
      <c r="CX123" s="6"/>
      <c r="CY123" s="6"/>
      <c r="CZ123" s="6"/>
      <c r="DA123" s="6"/>
      <c r="DB123" s="6"/>
      <c r="DC123" s="3"/>
      <c r="DD123" s="81"/>
      <c r="DE123" s="6"/>
      <c r="DF123" s="6"/>
      <c r="DG123" s="6"/>
      <c r="DH123" s="6"/>
      <c r="DI123" s="6"/>
      <c r="DJ123" s="6"/>
      <c r="DK123" s="6"/>
      <c r="DL123" s="6"/>
      <c r="DM123" s="3"/>
      <c r="DN123" s="52"/>
      <c r="DO123" s="6"/>
      <c r="DP123" s="6"/>
      <c r="DQ123" s="6"/>
      <c r="DR123" s="6"/>
      <c r="DS123" s="6"/>
      <c r="DT123" s="6"/>
      <c r="DU123" s="6"/>
      <c r="DV123" s="6"/>
      <c r="DW123" s="96"/>
      <c r="DX123" s="52"/>
      <c r="DY123" s="6"/>
      <c r="DZ123" s="6"/>
      <c r="EA123" s="6"/>
      <c r="EB123" s="3"/>
      <c r="EC123" s="81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3"/>
      <c r="ER123" s="52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3"/>
      <c r="FG123" s="81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96"/>
      <c r="FV123" s="52"/>
      <c r="FW123" s="8"/>
      <c r="FX123" s="8"/>
      <c r="FY123" s="8"/>
      <c r="FZ123" s="8"/>
      <c r="GA123" s="6"/>
      <c r="GB123" s="8"/>
      <c r="GC123" s="8"/>
      <c r="GD123" s="8"/>
      <c r="GE123" s="50"/>
    </row>
    <row r="124" spans="1:187" s="1" customFormat="1" x14ac:dyDescent="0.25">
      <c r="A124" s="204"/>
      <c r="B124" s="129" t="s">
        <v>36</v>
      </c>
      <c r="C124" s="52">
        <f t="shared" si="90"/>
        <v>38542</v>
      </c>
      <c r="D124" s="52">
        <f t="shared" si="106"/>
        <v>0</v>
      </c>
      <c r="E124" s="6">
        <f t="shared" si="107"/>
        <v>0</v>
      </c>
      <c r="F124" s="6">
        <f t="shared" si="108"/>
        <v>19271</v>
      </c>
      <c r="G124" s="96">
        <f t="shared" si="109"/>
        <v>19271</v>
      </c>
      <c r="H124" s="52">
        <f t="shared" si="91"/>
        <v>38542</v>
      </c>
      <c r="I124" s="6">
        <f t="shared" si="92"/>
        <v>0</v>
      </c>
      <c r="J124" s="6">
        <f t="shared" si="93"/>
        <v>0</v>
      </c>
      <c r="K124" s="6">
        <f t="shared" si="94"/>
        <v>19271</v>
      </c>
      <c r="L124" s="3">
        <f t="shared" si="95"/>
        <v>19271</v>
      </c>
      <c r="M124" s="81"/>
      <c r="N124" s="6"/>
      <c r="O124" s="6"/>
      <c r="P124" s="6"/>
      <c r="Q124" s="6"/>
      <c r="R124" s="6"/>
      <c r="S124" s="6"/>
      <c r="T124" s="6"/>
      <c r="U124" s="6"/>
      <c r="V124" s="3"/>
      <c r="W124" s="52"/>
      <c r="X124" s="6"/>
      <c r="Y124" s="6"/>
      <c r="Z124" s="6"/>
      <c r="AA124" s="6"/>
      <c r="AB124" s="6"/>
      <c r="AC124" s="6"/>
      <c r="AD124" s="6"/>
      <c r="AE124" s="6"/>
      <c r="AF124" s="3"/>
      <c r="AG124" s="52"/>
      <c r="AH124" s="6"/>
      <c r="AI124" s="6"/>
      <c r="AJ124" s="6"/>
      <c r="AK124" s="6"/>
      <c r="AL124" s="6"/>
      <c r="AM124" s="6"/>
      <c r="AN124" s="6"/>
      <c r="AO124" s="6"/>
      <c r="AP124" s="3"/>
      <c r="AQ124" s="52"/>
      <c r="AR124" s="6"/>
      <c r="AS124" s="6"/>
      <c r="AT124" s="6"/>
      <c r="AU124" s="6"/>
      <c r="AV124" s="6"/>
      <c r="AW124" s="6"/>
      <c r="AX124" s="6"/>
      <c r="AY124" s="6"/>
      <c r="AZ124" s="3"/>
      <c r="BA124" s="81">
        <v>6</v>
      </c>
      <c r="BB124" s="6">
        <v>0</v>
      </c>
      <c r="BC124" s="6">
        <v>0</v>
      </c>
      <c r="BD124" s="6">
        <v>3</v>
      </c>
      <c r="BE124" s="6">
        <v>3</v>
      </c>
      <c r="BF124" s="6">
        <v>38542</v>
      </c>
      <c r="BG124" s="6">
        <v>0</v>
      </c>
      <c r="BH124" s="6">
        <v>0</v>
      </c>
      <c r="BI124" s="6">
        <v>19271</v>
      </c>
      <c r="BJ124" s="96">
        <v>19271</v>
      </c>
      <c r="BK124" s="52"/>
      <c r="BL124" s="8"/>
      <c r="BM124" s="8"/>
      <c r="BN124" s="8"/>
      <c r="BO124" s="50"/>
      <c r="BP124" s="81"/>
      <c r="BQ124" s="6"/>
      <c r="BR124" s="6"/>
      <c r="BS124" s="6"/>
      <c r="BT124" s="6"/>
      <c r="BU124" s="6"/>
      <c r="BV124" s="6"/>
      <c r="BW124" s="6"/>
      <c r="BX124" s="6"/>
      <c r="BY124" s="96"/>
      <c r="BZ124" s="52"/>
      <c r="CA124" s="6"/>
      <c r="CB124" s="6"/>
      <c r="CC124" s="6"/>
      <c r="CD124" s="6"/>
      <c r="CE124" s="6"/>
      <c r="CF124" s="6"/>
      <c r="CG124" s="6"/>
      <c r="CH124" s="6"/>
      <c r="CI124" s="3"/>
      <c r="CJ124" s="81"/>
      <c r="CK124" s="6"/>
      <c r="CL124" s="6"/>
      <c r="CM124" s="6"/>
      <c r="CN124" s="6"/>
      <c r="CO124" s="6"/>
      <c r="CP124" s="6"/>
      <c r="CQ124" s="6"/>
      <c r="CR124" s="6"/>
      <c r="CS124" s="96"/>
      <c r="CT124" s="52"/>
      <c r="CU124" s="6"/>
      <c r="CV124" s="6"/>
      <c r="CW124" s="6"/>
      <c r="CX124" s="6"/>
      <c r="CY124" s="6"/>
      <c r="CZ124" s="6"/>
      <c r="DA124" s="6"/>
      <c r="DB124" s="6"/>
      <c r="DC124" s="3"/>
      <c r="DD124" s="81"/>
      <c r="DE124" s="6"/>
      <c r="DF124" s="6"/>
      <c r="DG124" s="6"/>
      <c r="DH124" s="6"/>
      <c r="DI124" s="6"/>
      <c r="DJ124" s="6"/>
      <c r="DK124" s="6"/>
      <c r="DL124" s="6"/>
      <c r="DM124" s="3"/>
      <c r="DN124" s="52"/>
      <c r="DO124" s="6"/>
      <c r="DP124" s="6"/>
      <c r="DQ124" s="6"/>
      <c r="DR124" s="6"/>
      <c r="DS124" s="6"/>
      <c r="DT124" s="6"/>
      <c r="DU124" s="6"/>
      <c r="DV124" s="6"/>
      <c r="DW124" s="96"/>
      <c r="DX124" s="52"/>
      <c r="DY124" s="6"/>
      <c r="DZ124" s="6"/>
      <c r="EA124" s="6"/>
      <c r="EB124" s="3"/>
      <c r="EC124" s="81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3"/>
      <c r="ER124" s="52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3"/>
      <c r="FG124" s="81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96"/>
      <c r="FV124" s="52"/>
      <c r="FW124" s="8"/>
      <c r="FX124" s="8"/>
      <c r="FY124" s="8"/>
      <c r="FZ124" s="8"/>
      <c r="GA124" s="6"/>
      <c r="GB124" s="8"/>
      <c r="GC124" s="8"/>
      <c r="GD124" s="8"/>
      <c r="GE124" s="50"/>
    </row>
    <row r="125" spans="1:187" s="1" customFormat="1" ht="16.5" thickBot="1" x14ac:dyDescent="0.3">
      <c r="A125" s="203"/>
      <c r="B125" s="136" t="s">
        <v>37</v>
      </c>
      <c r="C125" s="51">
        <f t="shared" si="90"/>
        <v>6528</v>
      </c>
      <c r="D125" s="51">
        <f t="shared" si="106"/>
        <v>0</v>
      </c>
      <c r="E125" s="11">
        <f t="shared" si="107"/>
        <v>0</v>
      </c>
      <c r="F125" s="11">
        <f t="shared" si="108"/>
        <v>3264</v>
      </c>
      <c r="G125" s="97">
        <f t="shared" si="109"/>
        <v>3264</v>
      </c>
      <c r="H125" s="51">
        <f t="shared" si="91"/>
        <v>6528</v>
      </c>
      <c r="I125" s="11">
        <f t="shared" si="92"/>
        <v>0</v>
      </c>
      <c r="J125" s="11">
        <f t="shared" si="93"/>
        <v>0</v>
      </c>
      <c r="K125" s="11">
        <f t="shared" si="94"/>
        <v>3264</v>
      </c>
      <c r="L125" s="5">
        <f t="shared" si="95"/>
        <v>3264</v>
      </c>
      <c r="M125" s="86"/>
      <c r="N125" s="11"/>
      <c r="O125" s="11"/>
      <c r="P125" s="11"/>
      <c r="Q125" s="11"/>
      <c r="R125" s="11"/>
      <c r="S125" s="11"/>
      <c r="T125" s="11"/>
      <c r="U125" s="11"/>
      <c r="V125" s="5"/>
      <c r="W125" s="51"/>
      <c r="X125" s="11"/>
      <c r="Y125" s="11"/>
      <c r="Z125" s="11"/>
      <c r="AA125" s="11"/>
      <c r="AB125" s="11"/>
      <c r="AC125" s="11"/>
      <c r="AD125" s="11"/>
      <c r="AE125" s="11"/>
      <c r="AF125" s="5"/>
      <c r="AG125" s="51"/>
      <c r="AH125" s="11"/>
      <c r="AI125" s="11"/>
      <c r="AJ125" s="11"/>
      <c r="AK125" s="11"/>
      <c r="AL125" s="11"/>
      <c r="AM125" s="11"/>
      <c r="AN125" s="11"/>
      <c r="AO125" s="11"/>
      <c r="AP125" s="5"/>
      <c r="AQ125" s="51"/>
      <c r="AR125" s="11"/>
      <c r="AS125" s="11"/>
      <c r="AT125" s="11"/>
      <c r="AU125" s="11"/>
      <c r="AV125" s="11"/>
      <c r="AW125" s="11"/>
      <c r="AX125" s="11"/>
      <c r="AY125" s="11"/>
      <c r="AZ125" s="5"/>
      <c r="BA125" s="86">
        <v>4</v>
      </c>
      <c r="BB125" s="11">
        <v>0</v>
      </c>
      <c r="BC125" s="11">
        <v>0</v>
      </c>
      <c r="BD125" s="11">
        <v>2</v>
      </c>
      <c r="BE125" s="11">
        <v>2</v>
      </c>
      <c r="BF125" s="11">
        <v>6528</v>
      </c>
      <c r="BG125" s="11">
        <v>0</v>
      </c>
      <c r="BH125" s="11">
        <v>0</v>
      </c>
      <c r="BI125" s="11">
        <v>3264</v>
      </c>
      <c r="BJ125" s="97">
        <v>3264</v>
      </c>
      <c r="BK125" s="51"/>
      <c r="BL125" s="10"/>
      <c r="BM125" s="10"/>
      <c r="BN125" s="10"/>
      <c r="BO125" s="58"/>
      <c r="BP125" s="86"/>
      <c r="BQ125" s="11"/>
      <c r="BR125" s="11"/>
      <c r="BS125" s="11"/>
      <c r="BT125" s="11"/>
      <c r="BU125" s="11"/>
      <c r="BV125" s="11"/>
      <c r="BW125" s="11"/>
      <c r="BX125" s="11"/>
      <c r="BY125" s="97"/>
      <c r="BZ125" s="51"/>
      <c r="CA125" s="11"/>
      <c r="CB125" s="11"/>
      <c r="CC125" s="11"/>
      <c r="CD125" s="11"/>
      <c r="CE125" s="11"/>
      <c r="CF125" s="11"/>
      <c r="CG125" s="11"/>
      <c r="CH125" s="11"/>
      <c r="CI125" s="5"/>
      <c r="CJ125" s="86"/>
      <c r="CK125" s="11"/>
      <c r="CL125" s="11"/>
      <c r="CM125" s="11"/>
      <c r="CN125" s="11"/>
      <c r="CO125" s="11"/>
      <c r="CP125" s="11"/>
      <c r="CQ125" s="11"/>
      <c r="CR125" s="11"/>
      <c r="CS125" s="97"/>
      <c r="CT125" s="51"/>
      <c r="CU125" s="11"/>
      <c r="CV125" s="11"/>
      <c r="CW125" s="11"/>
      <c r="CX125" s="11"/>
      <c r="CY125" s="11"/>
      <c r="CZ125" s="11"/>
      <c r="DA125" s="11"/>
      <c r="DB125" s="11"/>
      <c r="DC125" s="5"/>
      <c r="DD125" s="86"/>
      <c r="DE125" s="11"/>
      <c r="DF125" s="11"/>
      <c r="DG125" s="11"/>
      <c r="DH125" s="11"/>
      <c r="DI125" s="11"/>
      <c r="DJ125" s="11"/>
      <c r="DK125" s="11"/>
      <c r="DL125" s="11"/>
      <c r="DM125" s="5"/>
      <c r="DN125" s="51"/>
      <c r="DO125" s="11"/>
      <c r="DP125" s="11"/>
      <c r="DQ125" s="11"/>
      <c r="DR125" s="11"/>
      <c r="DS125" s="11"/>
      <c r="DT125" s="11"/>
      <c r="DU125" s="11"/>
      <c r="DV125" s="11"/>
      <c r="DW125" s="97"/>
      <c r="DX125" s="51"/>
      <c r="DY125" s="11"/>
      <c r="DZ125" s="11"/>
      <c r="EA125" s="11"/>
      <c r="EB125" s="5"/>
      <c r="EC125" s="86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5"/>
      <c r="ER125" s="5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5"/>
      <c r="FG125" s="86"/>
      <c r="FH125" s="11"/>
      <c r="FI125" s="11"/>
      <c r="FJ125" s="11"/>
      <c r="FK125" s="11"/>
      <c r="FL125" s="11"/>
      <c r="FM125" s="11"/>
      <c r="FN125" s="11"/>
      <c r="FO125" s="11"/>
      <c r="FP125" s="11"/>
      <c r="FQ125" s="11"/>
      <c r="FR125" s="11"/>
      <c r="FS125" s="11"/>
      <c r="FT125" s="11"/>
      <c r="FU125" s="97"/>
      <c r="FV125" s="51"/>
      <c r="FW125" s="10"/>
      <c r="FX125" s="10"/>
      <c r="FY125" s="10"/>
      <c r="FZ125" s="10"/>
      <c r="GA125" s="11"/>
      <c r="GB125" s="10"/>
      <c r="GC125" s="10"/>
      <c r="GD125" s="10"/>
      <c r="GE125" s="58"/>
    </row>
    <row r="126" spans="1:187" s="1" customFormat="1" ht="16.5" thickBot="1" x14ac:dyDescent="0.3">
      <c r="A126" s="15">
        <v>28</v>
      </c>
      <c r="B126" s="38" t="s">
        <v>32</v>
      </c>
      <c r="C126" s="44">
        <f t="shared" si="90"/>
        <v>21123761</v>
      </c>
      <c r="D126" s="44">
        <f t="shared" si="106"/>
        <v>4169865</v>
      </c>
      <c r="E126" s="17">
        <f t="shared" si="107"/>
        <v>4955591</v>
      </c>
      <c r="F126" s="17">
        <f t="shared" si="108"/>
        <v>6349314</v>
      </c>
      <c r="G126" s="101">
        <f t="shared" si="109"/>
        <v>5648991</v>
      </c>
      <c r="H126" s="44">
        <f t="shared" si="91"/>
        <v>21123761</v>
      </c>
      <c r="I126" s="17">
        <f t="shared" si="92"/>
        <v>4169865</v>
      </c>
      <c r="J126" s="17">
        <f t="shared" si="93"/>
        <v>4955591</v>
      </c>
      <c r="K126" s="17">
        <f t="shared" si="94"/>
        <v>6349314</v>
      </c>
      <c r="L126" s="4">
        <f t="shared" si="95"/>
        <v>5648991</v>
      </c>
      <c r="M126" s="84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22">
        <v>0</v>
      </c>
      <c r="W126" s="69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22">
        <v>0</v>
      </c>
      <c r="AG126" s="69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22">
        <v>0</v>
      </c>
      <c r="AQ126" s="69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22">
        <v>0</v>
      </c>
      <c r="BA126" s="84">
        <v>3008</v>
      </c>
      <c r="BB126" s="48">
        <v>595</v>
      </c>
      <c r="BC126" s="48">
        <v>708</v>
      </c>
      <c r="BD126" s="48">
        <v>901</v>
      </c>
      <c r="BE126" s="48">
        <v>804</v>
      </c>
      <c r="BF126" s="48">
        <v>21123761</v>
      </c>
      <c r="BG126" s="48">
        <v>4169865</v>
      </c>
      <c r="BH126" s="48">
        <v>4955591</v>
      </c>
      <c r="BI126" s="48">
        <v>6349314</v>
      </c>
      <c r="BJ126" s="76">
        <v>5648991</v>
      </c>
      <c r="BK126" s="69"/>
      <c r="BL126" s="18"/>
      <c r="BM126" s="18"/>
      <c r="BN126" s="18"/>
      <c r="BO126" s="70"/>
      <c r="BP126" s="84">
        <v>0</v>
      </c>
      <c r="BQ126" s="48">
        <v>0</v>
      </c>
      <c r="BR126" s="48">
        <v>0</v>
      </c>
      <c r="BS126" s="48">
        <v>0</v>
      </c>
      <c r="BT126" s="48">
        <v>0</v>
      </c>
      <c r="BU126" s="48">
        <v>0</v>
      </c>
      <c r="BV126" s="48">
        <v>0</v>
      </c>
      <c r="BW126" s="48">
        <v>0</v>
      </c>
      <c r="BX126" s="48">
        <v>0</v>
      </c>
      <c r="BY126" s="76">
        <v>0</v>
      </c>
      <c r="BZ126" s="69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>
        <v>0</v>
      </c>
      <c r="CG126" s="48">
        <v>0</v>
      </c>
      <c r="CH126" s="48">
        <v>0</v>
      </c>
      <c r="CI126" s="22">
        <v>0</v>
      </c>
      <c r="CJ126" s="84">
        <v>0</v>
      </c>
      <c r="CK126" s="48">
        <v>0</v>
      </c>
      <c r="CL126" s="48">
        <v>0</v>
      </c>
      <c r="CM126" s="48">
        <v>0</v>
      </c>
      <c r="CN126" s="48">
        <v>0</v>
      </c>
      <c r="CO126" s="48">
        <v>0</v>
      </c>
      <c r="CP126" s="48">
        <v>0</v>
      </c>
      <c r="CQ126" s="48">
        <v>0</v>
      </c>
      <c r="CR126" s="48">
        <v>0</v>
      </c>
      <c r="CS126" s="76">
        <v>0</v>
      </c>
      <c r="CT126" s="69">
        <v>0</v>
      </c>
      <c r="CU126" s="48">
        <v>0</v>
      </c>
      <c r="CV126" s="48">
        <v>0</v>
      </c>
      <c r="CW126" s="48">
        <v>0</v>
      </c>
      <c r="CX126" s="48">
        <v>0</v>
      </c>
      <c r="CY126" s="48">
        <v>0</v>
      </c>
      <c r="CZ126" s="48">
        <v>0</v>
      </c>
      <c r="DA126" s="48">
        <v>0</v>
      </c>
      <c r="DB126" s="48">
        <v>0</v>
      </c>
      <c r="DC126" s="22">
        <v>0</v>
      </c>
      <c r="DD126" s="84">
        <v>0</v>
      </c>
      <c r="DE126" s="48">
        <v>0</v>
      </c>
      <c r="DF126" s="48">
        <v>0</v>
      </c>
      <c r="DG126" s="48">
        <v>0</v>
      </c>
      <c r="DH126" s="48">
        <v>0</v>
      </c>
      <c r="DI126" s="48">
        <v>0</v>
      </c>
      <c r="DJ126" s="48">
        <v>0</v>
      </c>
      <c r="DK126" s="48">
        <v>0</v>
      </c>
      <c r="DL126" s="48">
        <v>0</v>
      </c>
      <c r="DM126" s="22">
        <v>0</v>
      </c>
      <c r="DN126" s="69">
        <v>0</v>
      </c>
      <c r="DO126" s="48">
        <v>0</v>
      </c>
      <c r="DP126" s="48">
        <v>0</v>
      </c>
      <c r="DQ126" s="48">
        <v>0</v>
      </c>
      <c r="DR126" s="48">
        <v>0</v>
      </c>
      <c r="DS126" s="48">
        <v>0</v>
      </c>
      <c r="DT126" s="48">
        <v>0</v>
      </c>
      <c r="DU126" s="48">
        <v>0</v>
      </c>
      <c r="DV126" s="48">
        <v>0</v>
      </c>
      <c r="DW126" s="76">
        <v>0</v>
      </c>
      <c r="DX126" s="69"/>
      <c r="DY126" s="48"/>
      <c r="DZ126" s="48"/>
      <c r="EA126" s="48"/>
      <c r="EB126" s="22"/>
      <c r="EC126" s="84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22"/>
      <c r="ER126" s="69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22"/>
      <c r="FG126" s="84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76"/>
      <c r="FV126" s="69">
        <v>0</v>
      </c>
      <c r="FW126" s="18">
        <v>0</v>
      </c>
      <c r="FX126" s="18">
        <v>0</v>
      </c>
      <c r="FY126" s="18">
        <v>0</v>
      </c>
      <c r="FZ126" s="18">
        <v>0</v>
      </c>
      <c r="GA126" s="48">
        <v>0</v>
      </c>
      <c r="GB126" s="18">
        <v>0</v>
      </c>
      <c r="GC126" s="18">
        <v>0</v>
      </c>
      <c r="GD126" s="18">
        <v>0</v>
      </c>
      <c r="GE126" s="70">
        <v>0</v>
      </c>
    </row>
    <row r="127" spans="1:187" s="1" customFormat="1" ht="16.5" thickBot="1" x14ac:dyDescent="0.3">
      <c r="A127" s="45">
        <v>29</v>
      </c>
      <c r="B127" s="43" t="s">
        <v>73</v>
      </c>
      <c r="C127" s="69">
        <f t="shared" si="90"/>
        <v>568954</v>
      </c>
      <c r="D127" s="69">
        <f t="shared" si="106"/>
        <v>98897</v>
      </c>
      <c r="E127" s="48">
        <f t="shared" si="107"/>
        <v>61982</v>
      </c>
      <c r="F127" s="48">
        <f t="shared" si="108"/>
        <v>203465</v>
      </c>
      <c r="G127" s="76">
        <f t="shared" si="109"/>
        <v>204610</v>
      </c>
      <c r="H127" s="69">
        <f t="shared" si="91"/>
        <v>568954</v>
      </c>
      <c r="I127" s="48">
        <f t="shared" si="92"/>
        <v>98897</v>
      </c>
      <c r="J127" s="48">
        <f t="shared" si="93"/>
        <v>61982</v>
      </c>
      <c r="K127" s="48">
        <f t="shared" si="94"/>
        <v>203465</v>
      </c>
      <c r="L127" s="22">
        <f t="shared" si="95"/>
        <v>204610</v>
      </c>
      <c r="M127" s="83">
        <v>1101</v>
      </c>
      <c r="N127" s="17">
        <v>190</v>
      </c>
      <c r="O127" s="17">
        <v>72</v>
      </c>
      <c r="P127" s="17">
        <v>420</v>
      </c>
      <c r="Q127" s="17">
        <v>419</v>
      </c>
      <c r="R127" s="17">
        <v>453377</v>
      </c>
      <c r="S127" s="17">
        <v>78980</v>
      </c>
      <c r="T127" s="17">
        <v>29855</v>
      </c>
      <c r="U127" s="17">
        <v>172094</v>
      </c>
      <c r="V127" s="4">
        <v>172448</v>
      </c>
      <c r="W127" s="44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4">
        <v>0</v>
      </c>
      <c r="AG127" s="44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v>0</v>
      </c>
      <c r="AO127" s="17">
        <v>0</v>
      </c>
      <c r="AP127" s="4">
        <v>0</v>
      </c>
      <c r="AQ127" s="44">
        <v>0</v>
      </c>
      <c r="AR127" s="17">
        <v>0</v>
      </c>
      <c r="AS127" s="17">
        <v>0</v>
      </c>
      <c r="AT127" s="17"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4">
        <v>0</v>
      </c>
      <c r="BA127" s="83">
        <v>139</v>
      </c>
      <c r="BB127" s="17">
        <v>24</v>
      </c>
      <c r="BC127" s="17">
        <v>37</v>
      </c>
      <c r="BD127" s="17">
        <v>39</v>
      </c>
      <c r="BE127" s="17">
        <v>39</v>
      </c>
      <c r="BF127" s="17">
        <v>115577</v>
      </c>
      <c r="BG127" s="17">
        <v>19917</v>
      </c>
      <c r="BH127" s="17">
        <v>32127</v>
      </c>
      <c r="BI127" s="17">
        <v>31371</v>
      </c>
      <c r="BJ127" s="101">
        <v>32162</v>
      </c>
      <c r="BK127" s="44"/>
      <c r="BL127" s="16"/>
      <c r="BM127" s="16"/>
      <c r="BN127" s="16"/>
      <c r="BO127" s="68"/>
      <c r="BP127" s="83">
        <v>0</v>
      </c>
      <c r="BQ127" s="17">
        <v>0</v>
      </c>
      <c r="BR127" s="17">
        <v>0</v>
      </c>
      <c r="BS127" s="17">
        <v>0</v>
      </c>
      <c r="BT127" s="17">
        <v>0</v>
      </c>
      <c r="BU127" s="17">
        <v>0</v>
      </c>
      <c r="BV127" s="17">
        <v>0</v>
      </c>
      <c r="BW127" s="17">
        <v>0</v>
      </c>
      <c r="BX127" s="17">
        <v>0</v>
      </c>
      <c r="BY127" s="101">
        <v>0</v>
      </c>
      <c r="BZ127" s="44">
        <v>0</v>
      </c>
      <c r="CA127" s="17">
        <v>0</v>
      </c>
      <c r="CB127" s="17">
        <v>0</v>
      </c>
      <c r="CC127" s="17">
        <v>0</v>
      </c>
      <c r="CD127" s="17">
        <v>0</v>
      </c>
      <c r="CE127" s="17">
        <v>0</v>
      </c>
      <c r="CF127" s="17">
        <v>0</v>
      </c>
      <c r="CG127" s="17">
        <v>0</v>
      </c>
      <c r="CH127" s="17">
        <v>0</v>
      </c>
      <c r="CI127" s="4">
        <v>0</v>
      </c>
      <c r="CJ127" s="83">
        <v>0</v>
      </c>
      <c r="CK127" s="17">
        <v>0</v>
      </c>
      <c r="CL127" s="17">
        <v>0</v>
      </c>
      <c r="CM127" s="17">
        <v>0</v>
      </c>
      <c r="CN127" s="17">
        <v>0</v>
      </c>
      <c r="CO127" s="17">
        <v>0</v>
      </c>
      <c r="CP127" s="17">
        <v>0</v>
      </c>
      <c r="CQ127" s="17">
        <v>0</v>
      </c>
      <c r="CR127" s="17">
        <v>0</v>
      </c>
      <c r="CS127" s="101">
        <v>0</v>
      </c>
      <c r="CT127" s="44">
        <v>0</v>
      </c>
      <c r="CU127" s="17">
        <v>0</v>
      </c>
      <c r="CV127" s="17">
        <v>0</v>
      </c>
      <c r="CW127" s="17">
        <v>0</v>
      </c>
      <c r="CX127" s="17">
        <v>0</v>
      </c>
      <c r="CY127" s="17">
        <v>0</v>
      </c>
      <c r="CZ127" s="17">
        <v>0</v>
      </c>
      <c r="DA127" s="17">
        <v>0</v>
      </c>
      <c r="DB127" s="17">
        <v>0</v>
      </c>
      <c r="DC127" s="4">
        <v>0</v>
      </c>
      <c r="DD127" s="83">
        <v>0</v>
      </c>
      <c r="DE127" s="17">
        <v>0</v>
      </c>
      <c r="DF127" s="17">
        <v>0</v>
      </c>
      <c r="DG127" s="17">
        <v>0</v>
      </c>
      <c r="DH127" s="17">
        <v>0</v>
      </c>
      <c r="DI127" s="17">
        <v>0</v>
      </c>
      <c r="DJ127" s="17">
        <v>0</v>
      </c>
      <c r="DK127" s="17">
        <v>0</v>
      </c>
      <c r="DL127" s="17">
        <v>0</v>
      </c>
      <c r="DM127" s="4">
        <v>0</v>
      </c>
      <c r="DN127" s="44">
        <v>0</v>
      </c>
      <c r="DO127" s="17">
        <v>0</v>
      </c>
      <c r="DP127" s="17">
        <v>0</v>
      </c>
      <c r="DQ127" s="17">
        <v>0</v>
      </c>
      <c r="DR127" s="17">
        <v>0</v>
      </c>
      <c r="DS127" s="17">
        <v>0</v>
      </c>
      <c r="DT127" s="17">
        <v>0</v>
      </c>
      <c r="DU127" s="17">
        <v>0</v>
      </c>
      <c r="DV127" s="17">
        <v>0</v>
      </c>
      <c r="DW127" s="101">
        <v>0</v>
      </c>
      <c r="DX127" s="44"/>
      <c r="DY127" s="17"/>
      <c r="DZ127" s="17"/>
      <c r="EA127" s="17"/>
      <c r="EB127" s="4"/>
      <c r="EC127" s="83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4"/>
      <c r="ER127" s="44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4"/>
      <c r="FG127" s="83"/>
      <c r="FH127" s="17"/>
      <c r="FI127" s="17"/>
      <c r="FJ127" s="17"/>
      <c r="FK127" s="17"/>
      <c r="FL127" s="17"/>
      <c r="FM127" s="17"/>
      <c r="FN127" s="17"/>
      <c r="FO127" s="17"/>
      <c r="FP127" s="17"/>
      <c r="FQ127" s="17"/>
      <c r="FR127" s="17"/>
      <c r="FS127" s="17"/>
      <c r="FT127" s="17"/>
      <c r="FU127" s="101"/>
      <c r="FV127" s="44">
        <v>0</v>
      </c>
      <c r="FW127" s="16">
        <v>0</v>
      </c>
      <c r="FX127" s="16">
        <v>0</v>
      </c>
      <c r="FY127" s="16">
        <v>0</v>
      </c>
      <c r="FZ127" s="16">
        <v>0</v>
      </c>
      <c r="GA127" s="17">
        <v>0</v>
      </c>
      <c r="GB127" s="16">
        <v>0</v>
      </c>
      <c r="GC127" s="16">
        <v>0</v>
      </c>
      <c r="GD127" s="16">
        <v>0</v>
      </c>
      <c r="GE127" s="68">
        <v>0</v>
      </c>
    </row>
    <row r="128" spans="1:187" s="1" customFormat="1" ht="32.25" thickBot="1" x14ac:dyDescent="0.3">
      <c r="A128" s="15">
        <v>30</v>
      </c>
      <c r="B128" s="38" t="s">
        <v>64</v>
      </c>
      <c r="C128" s="44">
        <f t="shared" si="90"/>
        <v>622114</v>
      </c>
      <c r="D128" s="44">
        <f t="shared" si="106"/>
        <v>101054</v>
      </c>
      <c r="E128" s="17">
        <f t="shared" si="107"/>
        <v>420006</v>
      </c>
      <c r="F128" s="17">
        <f t="shared" si="108"/>
        <v>101054</v>
      </c>
      <c r="G128" s="101">
        <f t="shared" si="109"/>
        <v>0</v>
      </c>
      <c r="H128" s="44">
        <f t="shared" si="91"/>
        <v>0</v>
      </c>
      <c r="I128" s="17">
        <f t="shared" si="92"/>
        <v>0</v>
      </c>
      <c r="J128" s="17">
        <f t="shared" si="93"/>
        <v>0</v>
      </c>
      <c r="K128" s="17">
        <f t="shared" si="94"/>
        <v>0</v>
      </c>
      <c r="L128" s="4">
        <f t="shared" si="95"/>
        <v>0</v>
      </c>
      <c r="M128" s="84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22">
        <v>0</v>
      </c>
      <c r="W128" s="69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22">
        <v>0</v>
      </c>
      <c r="AG128" s="69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22">
        <v>0</v>
      </c>
      <c r="AQ128" s="69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22">
        <v>0</v>
      </c>
      <c r="BA128" s="84">
        <v>0</v>
      </c>
      <c r="BB128" s="48">
        <v>0</v>
      </c>
      <c r="BC128" s="48">
        <v>0</v>
      </c>
      <c r="BD128" s="48">
        <v>0</v>
      </c>
      <c r="BE128" s="48">
        <v>0</v>
      </c>
      <c r="BF128" s="48">
        <v>0</v>
      </c>
      <c r="BG128" s="48">
        <v>0</v>
      </c>
      <c r="BH128" s="48">
        <v>0</v>
      </c>
      <c r="BI128" s="48">
        <v>0</v>
      </c>
      <c r="BJ128" s="76">
        <v>0</v>
      </c>
      <c r="BK128" s="69"/>
      <c r="BL128" s="18"/>
      <c r="BM128" s="18"/>
      <c r="BN128" s="18"/>
      <c r="BO128" s="70"/>
      <c r="BP128" s="84">
        <v>0</v>
      </c>
      <c r="BQ128" s="48">
        <v>0</v>
      </c>
      <c r="BR128" s="48">
        <v>0</v>
      </c>
      <c r="BS128" s="48">
        <v>0</v>
      </c>
      <c r="BT128" s="48">
        <v>0</v>
      </c>
      <c r="BU128" s="48">
        <v>0</v>
      </c>
      <c r="BV128" s="48">
        <v>0</v>
      </c>
      <c r="BW128" s="48">
        <v>0</v>
      </c>
      <c r="BX128" s="48">
        <v>0</v>
      </c>
      <c r="BY128" s="76">
        <v>0</v>
      </c>
      <c r="BZ128" s="69">
        <v>0</v>
      </c>
      <c r="CA128" s="48">
        <v>0</v>
      </c>
      <c r="CB128" s="48">
        <v>0</v>
      </c>
      <c r="CC128" s="48">
        <v>0</v>
      </c>
      <c r="CD128" s="48">
        <v>0</v>
      </c>
      <c r="CE128" s="48">
        <v>0</v>
      </c>
      <c r="CF128" s="48">
        <v>0</v>
      </c>
      <c r="CG128" s="48">
        <v>0</v>
      </c>
      <c r="CH128" s="48">
        <v>0</v>
      </c>
      <c r="CI128" s="22">
        <v>0</v>
      </c>
      <c r="CJ128" s="84">
        <v>0</v>
      </c>
      <c r="CK128" s="48">
        <v>0</v>
      </c>
      <c r="CL128" s="48">
        <v>0</v>
      </c>
      <c r="CM128" s="48">
        <v>0</v>
      </c>
      <c r="CN128" s="48">
        <v>0</v>
      </c>
      <c r="CO128" s="48">
        <v>0</v>
      </c>
      <c r="CP128" s="48">
        <v>0</v>
      </c>
      <c r="CQ128" s="48">
        <v>0</v>
      </c>
      <c r="CR128" s="48">
        <v>0</v>
      </c>
      <c r="CS128" s="76">
        <v>0</v>
      </c>
      <c r="CT128" s="69">
        <v>0</v>
      </c>
      <c r="CU128" s="48">
        <v>0</v>
      </c>
      <c r="CV128" s="48">
        <v>0</v>
      </c>
      <c r="CW128" s="48">
        <v>0</v>
      </c>
      <c r="CX128" s="48">
        <v>0</v>
      </c>
      <c r="CY128" s="48">
        <v>0</v>
      </c>
      <c r="CZ128" s="48">
        <v>0</v>
      </c>
      <c r="DA128" s="48">
        <v>0</v>
      </c>
      <c r="DB128" s="48">
        <v>0</v>
      </c>
      <c r="DC128" s="22">
        <v>0</v>
      </c>
      <c r="DD128" s="84">
        <v>0</v>
      </c>
      <c r="DE128" s="48">
        <v>0</v>
      </c>
      <c r="DF128" s="48">
        <v>0</v>
      </c>
      <c r="DG128" s="48">
        <v>0</v>
      </c>
      <c r="DH128" s="48">
        <v>0</v>
      </c>
      <c r="DI128" s="48">
        <v>0</v>
      </c>
      <c r="DJ128" s="48">
        <v>0</v>
      </c>
      <c r="DK128" s="48">
        <v>0</v>
      </c>
      <c r="DL128" s="48">
        <v>0</v>
      </c>
      <c r="DM128" s="22">
        <v>0</v>
      </c>
      <c r="DN128" s="69">
        <v>13</v>
      </c>
      <c r="DO128" s="48">
        <v>2</v>
      </c>
      <c r="DP128" s="48">
        <v>9</v>
      </c>
      <c r="DQ128" s="48">
        <v>2</v>
      </c>
      <c r="DR128" s="48">
        <v>0</v>
      </c>
      <c r="DS128" s="48">
        <v>622114</v>
      </c>
      <c r="DT128" s="48">
        <v>101054</v>
      </c>
      <c r="DU128" s="48">
        <v>420006</v>
      </c>
      <c r="DV128" s="48">
        <v>101054</v>
      </c>
      <c r="DW128" s="76">
        <v>0</v>
      </c>
      <c r="DX128" s="69"/>
      <c r="DY128" s="48"/>
      <c r="DZ128" s="48"/>
      <c r="EA128" s="48"/>
      <c r="EB128" s="22"/>
      <c r="EC128" s="84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22"/>
      <c r="ER128" s="69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22"/>
      <c r="FG128" s="84"/>
      <c r="FH128" s="48"/>
      <c r="FI128" s="48"/>
      <c r="FJ128" s="48"/>
      <c r="FK128" s="48"/>
      <c r="FL128" s="48"/>
      <c r="FM128" s="48"/>
      <c r="FN128" s="48"/>
      <c r="FO128" s="48"/>
      <c r="FP128" s="48"/>
      <c r="FQ128" s="48"/>
      <c r="FR128" s="48"/>
      <c r="FS128" s="48"/>
      <c r="FT128" s="48"/>
      <c r="FU128" s="76"/>
      <c r="FV128" s="69">
        <v>0</v>
      </c>
      <c r="FW128" s="18">
        <v>0</v>
      </c>
      <c r="FX128" s="18">
        <v>0</v>
      </c>
      <c r="FY128" s="18">
        <v>0</v>
      </c>
      <c r="FZ128" s="18">
        <v>0</v>
      </c>
      <c r="GA128" s="48">
        <v>0</v>
      </c>
      <c r="GB128" s="18">
        <v>0</v>
      </c>
      <c r="GC128" s="18">
        <v>0</v>
      </c>
      <c r="GD128" s="18">
        <v>0</v>
      </c>
      <c r="GE128" s="70">
        <v>0</v>
      </c>
    </row>
    <row r="129" spans="1:187" s="1" customFormat="1" ht="16.5" thickBot="1" x14ac:dyDescent="0.3">
      <c r="A129" s="46">
        <v>31</v>
      </c>
      <c r="B129" s="72" t="s">
        <v>72</v>
      </c>
      <c r="C129" s="69">
        <f t="shared" si="90"/>
        <v>859764</v>
      </c>
      <c r="D129" s="69">
        <f t="shared" si="106"/>
        <v>142333</v>
      </c>
      <c r="E129" s="48">
        <f t="shared" si="107"/>
        <v>130838</v>
      </c>
      <c r="F129" s="48">
        <f t="shared" si="108"/>
        <v>315665</v>
      </c>
      <c r="G129" s="76">
        <f t="shared" si="109"/>
        <v>270928</v>
      </c>
      <c r="H129" s="69">
        <f t="shared" si="91"/>
        <v>578750</v>
      </c>
      <c r="I129" s="48">
        <f t="shared" si="92"/>
        <v>121873</v>
      </c>
      <c r="J129" s="48">
        <f t="shared" si="93"/>
        <v>17219</v>
      </c>
      <c r="K129" s="48">
        <f t="shared" si="94"/>
        <v>220684</v>
      </c>
      <c r="L129" s="22">
        <f t="shared" si="95"/>
        <v>218974</v>
      </c>
      <c r="M129" s="83">
        <v>754</v>
      </c>
      <c r="N129" s="17">
        <v>157</v>
      </c>
      <c r="O129" s="17">
        <v>44</v>
      </c>
      <c r="P129" s="17">
        <v>276</v>
      </c>
      <c r="Q129" s="17">
        <v>277</v>
      </c>
      <c r="R129" s="17">
        <v>358943</v>
      </c>
      <c r="S129" s="17">
        <v>77918</v>
      </c>
      <c r="T129" s="17">
        <v>13770</v>
      </c>
      <c r="U129" s="17">
        <v>133438</v>
      </c>
      <c r="V129" s="4">
        <v>133817</v>
      </c>
      <c r="W129" s="44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4">
        <v>0</v>
      </c>
      <c r="AG129" s="44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v>0</v>
      </c>
      <c r="AP129" s="4">
        <v>0</v>
      </c>
      <c r="AQ129" s="44">
        <v>0</v>
      </c>
      <c r="AR129" s="17">
        <v>0</v>
      </c>
      <c r="AS129" s="17">
        <v>0</v>
      </c>
      <c r="AT129" s="17">
        <v>0</v>
      </c>
      <c r="AU129" s="17">
        <v>0</v>
      </c>
      <c r="AV129" s="17">
        <v>0</v>
      </c>
      <c r="AW129" s="17">
        <v>0</v>
      </c>
      <c r="AX129" s="17">
        <v>0</v>
      </c>
      <c r="AY129" s="17">
        <v>0</v>
      </c>
      <c r="AZ129" s="4">
        <v>0</v>
      </c>
      <c r="BA129" s="83">
        <v>249</v>
      </c>
      <c r="BB129" s="17">
        <v>51</v>
      </c>
      <c r="BC129" s="17">
        <v>5</v>
      </c>
      <c r="BD129" s="17">
        <v>97</v>
      </c>
      <c r="BE129" s="17">
        <v>96</v>
      </c>
      <c r="BF129" s="17">
        <v>219807</v>
      </c>
      <c r="BG129" s="17">
        <v>43955</v>
      </c>
      <c r="BH129" s="17">
        <v>3449</v>
      </c>
      <c r="BI129" s="17">
        <v>87246</v>
      </c>
      <c r="BJ129" s="101">
        <v>85157</v>
      </c>
      <c r="BK129" s="44"/>
      <c r="BL129" s="16"/>
      <c r="BM129" s="16"/>
      <c r="BN129" s="16"/>
      <c r="BO129" s="68"/>
      <c r="BP129" s="83">
        <v>0</v>
      </c>
      <c r="BQ129" s="17">
        <v>0</v>
      </c>
      <c r="BR129" s="17">
        <v>0</v>
      </c>
      <c r="BS129" s="17">
        <v>0</v>
      </c>
      <c r="BT129" s="17">
        <v>0</v>
      </c>
      <c r="BU129" s="17">
        <v>0</v>
      </c>
      <c r="BV129" s="17">
        <v>0</v>
      </c>
      <c r="BW129" s="17">
        <v>0</v>
      </c>
      <c r="BX129" s="17">
        <v>0</v>
      </c>
      <c r="BY129" s="101">
        <v>0</v>
      </c>
      <c r="BZ129" s="44">
        <v>0</v>
      </c>
      <c r="CA129" s="17">
        <v>0</v>
      </c>
      <c r="CB129" s="17">
        <v>0</v>
      </c>
      <c r="CC129" s="17">
        <v>0</v>
      </c>
      <c r="CD129" s="17">
        <v>0</v>
      </c>
      <c r="CE129" s="17">
        <v>0</v>
      </c>
      <c r="CF129" s="17">
        <v>0</v>
      </c>
      <c r="CG129" s="17">
        <v>0</v>
      </c>
      <c r="CH129" s="17">
        <v>0</v>
      </c>
      <c r="CI129" s="4">
        <v>0</v>
      </c>
      <c r="CJ129" s="83">
        <v>0</v>
      </c>
      <c r="CK129" s="17">
        <v>0</v>
      </c>
      <c r="CL129" s="17">
        <v>0</v>
      </c>
      <c r="CM129" s="17">
        <v>0</v>
      </c>
      <c r="CN129" s="17">
        <v>0</v>
      </c>
      <c r="CO129" s="17">
        <v>0</v>
      </c>
      <c r="CP129" s="17">
        <v>0</v>
      </c>
      <c r="CQ129" s="17">
        <v>0</v>
      </c>
      <c r="CR129" s="17">
        <v>0</v>
      </c>
      <c r="CS129" s="101">
        <v>0</v>
      </c>
      <c r="CT129" s="44">
        <v>0</v>
      </c>
      <c r="CU129" s="17">
        <v>0</v>
      </c>
      <c r="CV129" s="17">
        <v>0</v>
      </c>
      <c r="CW129" s="17">
        <v>0</v>
      </c>
      <c r="CX129" s="17">
        <v>0</v>
      </c>
      <c r="CY129" s="17">
        <v>0</v>
      </c>
      <c r="CZ129" s="17">
        <v>0</v>
      </c>
      <c r="DA129" s="17">
        <v>0</v>
      </c>
      <c r="DB129" s="17">
        <v>0</v>
      </c>
      <c r="DC129" s="4">
        <v>0</v>
      </c>
      <c r="DD129" s="83">
        <v>0</v>
      </c>
      <c r="DE129" s="17">
        <v>0</v>
      </c>
      <c r="DF129" s="17">
        <v>0</v>
      </c>
      <c r="DG129" s="17">
        <v>0</v>
      </c>
      <c r="DH129" s="17">
        <v>0</v>
      </c>
      <c r="DI129" s="17">
        <v>0</v>
      </c>
      <c r="DJ129" s="17">
        <v>0</v>
      </c>
      <c r="DK129" s="17">
        <v>0</v>
      </c>
      <c r="DL129" s="17">
        <v>0</v>
      </c>
      <c r="DM129" s="4">
        <v>0</v>
      </c>
      <c r="DN129" s="44">
        <v>15</v>
      </c>
      <c r="DO129" s="17">
        <v>1</v>
      </c>
      <c r="DP129" s="17">
        <v>6</v>
      </c>
      <c r="DQ129" s="17">
        <v>5</v>
      </c>
      <c r="DR129" s="17">
        <v>3</v>
      </c>
      <c r="DS129" s="17">
        <v>281014</v>
      </c>
      <c r="DT129" s="17">
        <v>20460</v>
      </c>
      <c r="DU129" s="17">
        <v>113619</v>
      </c>
      <c r="DV129" s="17">
        <v>94981</v>
      </c>
      <c r="DW129" s="101">
        <v>51954</v>
      </c>
      <c r="DX129" s="44"/>
      <c r="DY129" s="17"/>
      <c r="DZ129" s="17"/>
      <c r="EA129" s="17"/>
      <c r="EB129" s="4"/>
      <c r="EC129" s="83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4"/>
      <c r="ER129" s="44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4"/>
      <c r="FG129" s="83"/>
      <c r="FH129" s="17"/>
      <c r="FI129" s="17"/>
      <c r="FJ129" s="17"/>
      <c r="FK129" s="17"/>
      <c r="FL129" s="17"/>
      <c r="FM129" s="17"/>
      <c r="FN129" s="17"/>
      <c r="FO129" s="17"/>
      <c r="FP129" s="17"/>
      <c r="FQ129" s="17"/>
      <c r="FR129" s="17"/>
      <c r="FS129" s="17"/>
      <c r="FT129" s="17"/>
      <c r="FU129" s="101"/>
      <c r="FV129" s="44">
        <v>0</v>
      </c>
      <c r="FW129" s="16">
        <v>0</v>
      </c>
      <c r="FX129" s="16">
        <v>0</v>
      </c>
      <c r="FY129" s="16">
        <v>0</v>
      </c>
      <c r="FZ129" s="16">
        <v>0</v>
      </c>
      <c r="GA129" s="17">
        <v>0</v>
      </c>
      <c r="GB129" s="16">
        <v>0</v>
      </c>
      <c r="GC129" s="16">
        <v>0</v>
      </c>
      <c r="GD129" s="16">
        <v>0</v>
      </c>
      <c r="GE129" s="68">
        <v>0</v>
      </c>
    </row>
    <row r="130" spans="1:187" s="1" customFormat="1" ht="16.5" thickBot="1" x14ac:dyDescent="0.3">
      <c r="A130" s="45">
        <v>32</v>
      </c>
      <c r="B130" s="43" t="s">
        <v>74</v>
      </c>
      <c r="C130" s="44">
        <f t="shared" si="90"/>
        <v>616141</v>
      </c>
      <c r="D130" s="44">
        <f t="shared" si="106"/>
        <v>171911</v>
      </c>
      <c r="E130" s="17">
        <f t="shared" si="107"/>
        <v>129723</v>
      </c>
      <c r="F130" s="17">
        <f t="shared" si="108"/>
        <v>156651</v>
      </c>
      <c r="G130" s="101">
        <f t="shared" si="109"/>
        <v>157856</v>
      </c>
      <c r="H130" s="44">
        <f t="shared" si="91"/>
        <v>616141</v>
      </c>
      <c r="I130" s="17">
        <f t="shared" si="92"/>
        <v>171911</v>
      </c>
      <c r="J130" s="17">
        <f t="shared" si="93"/>
        <v>129723</v>
      </c>
      <c r="K130" s="17">
        <f t="shared" si="94"/>
        <v>156651</v>
      </c>
      <c r="L130" s="4">
        <f t="shared" si="95"/>
        <v>157856</v>
      </c>
      <c r="M130" s="84">
        <v>719</v>
      </c>
      <c r="N130" s="48">
        <v>180</v>
      </c>
      <c r="O130" s="48">
        <v>82</v>
      </c>
      <c r="P130" s="48">
        <v>228</v>
      </c>
      <c r="Q130" s="48">
        <v>229</v>
      </c>
      <c r="R130" s="48">
        <v>362632</v>
      </c>
      <c r="S130" s="48">
        <v>96755</v>
      </c>
      <c r="T130" s="48">
        <v>60122</v>
      </c>
      <c r="U130" s="48">
        <v>102275</v>
      </c>
      <c r="V130" s="22">
        <v>103480</v>
      </c>
      <c r="W130" s="69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22">
        <v>0</v>
      </c>
      <c r="AG130" s="69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22">
        <v>0</v>
      </c>
      <c r="AQ130" s="69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22">
        <v>0</v>
      </c>
      <c r="BA130" s="84">
        <v>233</v>
      </c>
      <c r="BB130" s="48">
        <v>69</v>
      </c>
      <c r="BC130" s="48">
        <v>64</v>
      </c>
      <c r="BD130" s="48">
        <v>50</v>
      </c>
      <c r="BE130" s="48">
        <v>50</v>
      </c>
      <c r="BF130" s="48">
        <v>253509</v>
      </c>
      <c r="BG130" s="48">
        <v>75156</v>
      </c>
      <c r="BH130" s="48">
        <v>69601</v>
      </c>
      <c r="BI130" s="48">
        <v>54376</v>
      </c>
      <c r="BJ130" s="76">
        <v>54376</v>
      </c>
      <c r="BK130" s="69"/>
      <c r="BL130" s="18"/>
      <c r="BM130" s="18"/>
      <c r="BN130" s="18"/>
      <c r="BO130" s="70"/>
      <c r="BP130" s="84">
        <v>0</v>
      </c>
      <c r="BQ130" s="48">
        <v>0</v>
      </c>
      <c r="BR130" s="48">
        <v>0</v>
      </c>
      <c r="BS130" s="48">
        <v>0</v>
      </c>
      <c r="BT130" s="48">
        <v>0</v>
      </c>
      <c r="BU130" s="48">
        <v>0</v>
      </c>
      <c r="BV130" s="48">
        <v>0</v>
      </c>
      <c r="BW130" s="48">
        <v>0</v>
      </c>
      <c r="BX130" s="48">
        <v>0</v>
      </c>
      <c r="BY130" s="76">
        <v>0</v>
      </c>
      <c r="BZ130" s="69">
        <v>0</v>
      </c>
      <c r="CA130" s="48">
        <v>0</v>
      </c>
      <c r="CB130" s="48">
        <v>0</v>
      </c>
      <c r="CC130" s="48">
        <v>0</v>
      </c>
      <c r="CD130" s="48">
        <v>0</v>
      </c>
      <c r="CE130" s="48">
        <v>0</v>
      </c>
      <c r="CF130" s="48">
        <v>0</v>
      </c>
      <c r="CG130" s="48">
        <v>0</v>
      </c>
      <c r="CH130" s="48">
        <v>0</v>
      </c>
      <c r="CI130" s="22">
        <v>0</v>
      </c>
      <c r="CJ130" s="84">
        <v>0</v>
      </c>
      <c r="CK130" s="48">
        <v>0</v>
      </c>
      <c r="CL130" s="48">
        <v>0</v>
      </c>
      <c r="CM130" s="48">
        <v>0</v>
      </c>
      <c r="CN130" s="48">
        <v>0</v>
      </c>
      <c r="CO130" s="48">
        <v>0</v>
      </c>
      <c r="CP130" s="48">
        <v>0</v>
      </c>
      <c r="CQ130" s="48">
        <v>0</v>
      </c>
      <c r="CR130" s="48">
        <v>0</v>
      </c>
      <c r="CS130" s="76">
        <v>0</v>
      </c>
      <c r="CT130" s="69">
        <v>0</v>
      </c>
      <c r="CU130" s="48">
        <v>0</v>
      </c>
      <c r="CV130" s="48">
        <v>0</v>
      </c>
      <c r="CW130" s="48">
        <v>0</v>
      </c>
      <c r="CX130" s="48">
        <v>0</v>
      </c>
      <c r="CY130" s="48">
        <v>0</v>
      </c>
      <c r="CZ130" s="48">
        <v>0</v>
      </c>
      <c r="DA130" s="48">
        <v>0</v>
      </c>
      <c r="DB130" s="48">
        <v>0</v>
      </c>
      <c r="DC130" s="22">
        <v>0</v>
      </c>
      <c r="DD130" s="84">
        <v>0</v>
      </c>
      <c r="DE130" s="48">
        <v>0</v>
      </c>
      <c r="DF130" s="48">
        <v>0</v>
      </c>
      <c r="DG130" s="48">
        <v>0</v>
      </c>
      <c r="DH130" s="48">
        <v>0</v>
      </c>
      <c r="DI130" s="48">
        <v>0</v>
      </c>
      <c r="DJ130" s="48">
        <v>0</v>
      </c>
      <c r="DK130" s="48">
        <v>0</v>
      </c>
      <c r="DL130" s="48">
        <v>0</v>
      </c>
      <c r="DM130" s="22">
        <v>0</v>
      </c>
      <c r="DN130" s="69">
        <v>0</v>
      </c>
      <c r="DO130" s="48">
        <v>0</v>
      </c>
      <c r="DP130" s="48">
        <v>0</v>
      </c>
      <c r="DQ130" s="48">
        <v>0</v>
      </c>
      <c r="DR130" s="48">
        <v>0</v>
      </c>
      <c r="DS130" s="48">
        <v>0</v>
      </c>
      <c r="DT130" s="48">
        <v>0</v>
      </c>
      <c r="DU130" s="48">
        <v>0</v>
      </c>
      <c r="DV130" s="48">
        <v>0</v>
      </c>
      <c r="DW130" s="76">
        <v>0</v>
      </c>
      <c r="DX130" s="69"/>
      <c r="DY130" s="48"/>
      <c r="DZ130" s="48"/>
      <c r="EA130" s="48"/>
      <c r="EB130" s="22"/>
      <c r="EC130" s="84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22"/>
      <c r="ER130" s="69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22"/>
      <c r="FG130" s="84"/>
      <c r="FH130" s="48"/>
      <c r="FI130" s="48"/>
      <c r="FJ130" s="48"/>
      <c r="FK130" s="48"/>
      <c r="FL130" s="48"/>
      <c r="FM130" s="48"/>
      <c r="FN130" s="48"/>
      <c r="FO130" s="48"/>
      <c r="FP130" s="48"/>
      <c r="FQ130" s="48"/>
      <c r="FR130" s="48"/>
      <c r="FS130" s="48"/>
      <c r="FT130" s="48"/>
      <c r="FU130" s="76"/>
      <c r="FV130" s="69">
        <v>0</v>
      </c>
      <c r="FW130" s="18">
        <v>0</v>
      </c>
      <c r="FX130" s="18">
        <v>0</v>
      </c>
      <c r="FY130" s="18">
        <v>0</v>
      </c>
      <c r="FZ130" s="18">
        <v>0</v>
      </c>
      <c r="GA130" s="48">
        <v>0</v>
      </c>
      <c r="GB130" s="18">
        <v>0</v>
      </c>
      <c r="GC130" s="18">
        <v>0</v>
      </c>
      <c r="GD130" s="18">
        <v>0</v>
      </c>
      <c r="GE130" s="70">
        <v>0</v>
      </c>
    </row>
    <row r="131" spans="1:187" s="1" customFormat="1" ht="16.5" thickBot="1" x14ac:dyDescent="0.3">
      <c r="A131" s="15">
        <v>33</v>
      </c>
      <c r="B131" s="38" t="s">
        <v>65</v>
      </c>
      <c r="C131" s="69">
        <f t="shared" si="90"/>
        <v>540325</v>
      </c>
      <c r="D131" s="69">
        <f t="shared" si="106"/>
        <v>398716</v>
      </c>
      <c r="E131" s="48">
        <f t="shared" si="107"/>
        <v>62164</v>
      </c>
      <c r="F131" s="48">
        <f t="shared" si="108"/>
        <v>71041</v>
      </c>
      <c r="G131" s="76">
        <f t="shared" si="109"/>
        <v>8404</v>
      </c>
      <c r="H131" s="69">
        <f t="shared" si="91"/>
        <v>16812</v>
      </c>
      <c r="I131" s="48">
        <f t="shared" si="92"/>
        <v>0</v>
      </c>
      <c r="J131" s="48">
        <f t="shared" si="93"/>
        <v>0</v>
      </c>
      <c r="K131" s="48">
        <f t="shared" si="94"/>
        <v>8408</v>
      </c>
      <c r="L131" s="22">
        <f t="shared" si="95"/>
        <v>8404</v>
      </c>
      <c r="M131" s="83">
        <v>10</v>
      </c>
      <c r="N131" s="17">
        <v>0</v>
      </c>
      <c r="O131" s="17">
        <v>0</v>
      </c>
      <c r="P131" s="17">
        <v>5</v>
      </c>
      <c r="Q131" s="17">
        <v>5</v>
      </c>
      <c r="R131" s="17">
        <v>4722</v>
      </c>
      <c r="S131" s="17">
        <v>0</v>
      </c>
      <c r="T131" s="17">
        <v>0</v>
      </c>
      <c r="U131" s="17">
        <v>2362</v>
      </c>
      <c r="V131" s="4">
        <v>2360</v>
      </c>
      <c r="W131" s="44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4">
        <v>0</v>
      </c>
      <c r="AG131" s="44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v>0</v>
      </c>
      <c r="AO131" s="17">
        <v>0</v>
      </c>
      <c r="AP131" s="4">
        <v>0</v>
      </c>
      <c r="AQ131" s="44">
        <v>0</v>
      </c>
      <c r="AR131" s="17">
        <v>0</v>
      </c>
      <c r="AS131" s="17">
        <v>0</v>
      </c>
      <c r="AT131" s="17">
        <v>0</v>
      </c>
      <c r="AU131" s="17">
        <v>0</v>
      </c>
      <c r="AV131" s="17">
        <v>0</v>
      </c>
      <c r="AW131" s="17">
        <v>0</v>
      </c>
      <c r="AX131" s="17">
        <v>0</v>
      </c>
      <c r="AY131" s="17">
        <v>0</v>
      </c>
      <c r="AZ131" s="4">
        <v>0</v>
      </c>
      <c r="BA131" s="83">
        <v>8</v>
      </c>
      <c r="BB131" s="17">
        <v>0</v>
      </c>
      <c r="BC131" s="17">
        <v>0</v>
      </c>
      <c r="BD131" s="17">
        <v>4</v>
      </c>
      <c r="BE131" s="17">
        <v>4</v>
      </c>
      <c r="BF131" s="17">
        <v>12090</v>
      </c>
      <c r="BG131" s="17">
        <v>0</v>
      </c>
      <c r="BH131" s="17">
        <v>0</v>
      </c>
      <c r="BI131" s="17">
        <v>6046</v>
      </c>
      <c r="BJ131" s="101">
        <v>6044</v>
      </c>
      <c r="BK131" s="44"/>
      <c r="BL131" s="16"/>
      <c r="BM131" s="16"/>
      <c r="BN131" s="16"/>
      <c r="BO131" s="68"/>
      <c r="BP131" s="83">
        <v>0</v>
      </c>
      <c r="BQ131" s="17">
        <v>0</v>
      </c>
      <c r="BR131" s="17">
        <v>0</v>
      </c>
      <c r="BS131" s="17">
        <v>0</v>
      </c>
      <c r="BT131" s="17">
        <v>0</v>
      </c>
      <c r="BU131" s="17">
        <v>0</v>
      </c>
      <c r="BV131" s="17">
        <v>0</v>
      </c>
      <c r="BW131" s="17">
        <v>0</v>
      </c>
      <c r="BX131" s="17">
        <v>0</v>
      </c>
      <c r="BY131" s="101">
        <v>0</v>
      </c>
      <c r="BZ131" s="44">
        <v>0</v>
      </c>
      <c r="CA131" s="17">
        <v>0</v>
      </c>
      <c r="CB131" s="17">
        <v>0</v>
      </c>
      <c r="CC131" s="17">
        <v>0</v>
      </c>
      <c r="CD131" s="17">
        <v>0</v>
      </c>
      <c r="CE131" s="17">
        <v>0</v>
      </c>
      <c r="CF131" s="17">
        <v>0</v>
      </c>
      <c r="CG131" s="17">
        <v>0</v>
      </c>
      <c r="CH131" s="17">
        <v>0</v>
      </c>
      <c r="CI131" s="4">
        <v>0</v>
      </c>
      <c r="CJ131" s="83">
        <v>0</v>
      </c>
      <c r="CK131" s="17">
        <v>0</v>
      </c>
      <c r="CL131" s="17">
        <v>0</v>
      </c>
      <c r="CM131" s="17">
        <v>0</v>
      </c>
      <c r="CN131" s="17">
        <v>0</v>
      </c>
      <c r="CO131" s="17">
        <v>0</v>
      </c>
      <c r="CP131" s="17">
        <v>0</v>
      </c>
      <c r="CQ131" s="17">
        <v>0</v>
      </c>
      <c r="CR131" s="17">
        <v>0</v>
      </c>
      <c r="CS131" s="101">
        <v>0</v>
      </c>
      <c r="CT131" s="44">
        <v>0</v>
      </c>
      <c r="CU131" s="17">
        <v>0</v>
      </c>
      <c r="CV131" s="17">
        <v>0</v>
      </c>
      <c r="CW131" s="17">
        <v>0</v>
      </c>
      <c r="CX131" s="17">
        <v>0</v>
      </c>
      <c r="CY131" s="17">
        <v>0</v>
      </c>
      <c r="CZ131" s="17">
        <v>0</v>
      </c>
      <c r="DA131" s="17">
        <v>0</v>
      </c>
      <c r="DB131" s="17">
        <v>0</v>
      </c>
      <c r="DC131" s="4">
        <v>0</v>
      </c>
      <c r="DD131" s="83">
        <v>6</v>
      </c>
      <c r="DE131" s="17">
        <v>6</v>
      </c>
      <c r="DF131" s="17">
        <v>0</v>
      </c>
      <c r="DG131" s="17">
        <v>0</v>
      </c>
      <c r="DH131" s="17">
        <v>0</v>
      </c>
      <c r="DI131" s="17">
        <v>398716</v>
      </c>
      <c r="DJ131" s="17">
        <v>398716</v>
      </c>
      <c r="DK131" s="17">
        <v>0</v>
      </c>
      <c r="DL131" s="17">
        <v>0</v>
      </c>
      <c r="DM131" s="4">
        <v>0</v>
      </c>
      <c r="DN131" s="44">
        <v>9</v>
      </c>
      <c r="DO131" s="17">
        <v>0</v>
      </c>
      <c r="DP131" s="17">
        <v>5</v>
      </c>
      <c r="DQ131" s="17">
        <v>4</v>
      </c>
      <c r="DR131" s="17">
        <v>0</v>
      </c>
      <c r="DS131" s="17">
        <v>124797</v>
      </c>
      <c r="DT131" s="17">
        <v>0</v>
      </c>
      <c r="DU131" s="17">
        <v>62164</v>
      </c>
      <c r="DV131" s="17">
        <v>62633</v>
      </c>
      <c r="DW131" s="101">
        <v>0</v>
      </c>
      <c r="DX131" s="44"/>
      <c r="DY131" s="17"/>
      <c r="DZ131" s="17"/>
      <c r="EA131" s="17"/>
      <c r="EB131" s="4"/>
      <c r="EC131" s="83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4"/>
      <c r="ER131" s="44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4"/>
      <c r="FG131" s="83"/>
      <c r="FH131" s="17"/>
      <c r="FI131" s="17"/>
      <c r="FJ131" s="17"/>
      <c r="FK131" s="17"/>
      <c r="FL131" s="17"/>
      <c r="FM131" s="17"/>
      <c r="FN131" s="17"/>
      <c r="FO131" s="17"/>
      <c r="FP131" s="17"/>
      <c r="FQ131" s="17"/>
      <c r="FR131" s="17"/>
      <c r="FS131" s="17"/>
      <c r="FT131" s="17"/>
      <c r="FU131" s="101"/>
      <c r="FV131" s="44">
        <v>0</v>
      </c>
      <c r="FW131" s="16">
        <v>0</v>
      </c>
      <c r="FX131" s="16">
        <v>0</v>
      </c>
      <c r="FY131" s="16">
        <v>0</v>
      </c>
      <c r="FZ131" s="16">
        <v>0</v>
      </c>
      <c r="GA131" s="17">
        <v>0</v>
      </c>
      <c r="GB131" s="16">
        <v>0</v>
      </c>
      <c r="GC131" s="16">
        <v>0</v>
      </c>
      <c r="GD131" s="16">
        <v>0</v>
      </c>
      <c r="GE131" s="68">
        <v>0</v>
      </c>
    </row>
    <row r="132" spans="1:187" s="1" customFormat="1" ht="16.5" thickBot="1" x14ac:dyDescent="0.3">
      <c r="A132" s="45">
        <v>34</v>
      </c>
      <c r="B132" s="43" t="s">
        <v>75</v>
      </c>
      <c r="C132" s="44">
        <f t="shared" si="90"/>
        <v>392471.12</v>
      </c>
      <c r="D132" s="44">
        <f t="shared" si="106"/>
        <v>38830.020000000004</v>
      </c>
      <c r="E132" s="17">
        <f t="shared" si="107"/>
        <v>49886.14</v>
      </c>
      <c r="F132" s="17">
        <f t="shared" si="108"/>
        <v>154440.29</v>
      </c>
      <c r="G132" s="101">
        <f t="shared" si="109"/>
        <v>149314.66999999998</v>
      </c>
      <c r="H132" s="44">
        <f t="shared" si="91"/>
        <v>392471.12</v>
      </c>
      <c r="I132" s="17">
        <f t="shared" si="92"/>
        <v>38830.020000000004</v>
      </c>
      <c r="J132" s="17">
        <f t="shared" si="93"/>
        <v>49886.14</v>
      </c>
      <c r="K132" s="17">
        <f t="shared" si="94"/>
        <v>154440.29</v>
      </c>
      <c r="L132" s="4">
        <f t="shared" si="95"/>
        <v>149314.66999999998</v>
      </c>
      <c r="M132" s="84">
        <v>205</v>
      </c>
      <c r="N132" s="48">
        <v>10</v>
      </c>
      <c r="O132" s="48">
        <v>25</v>
      </c>
      <c r="P132" s="48">
        <v>87</v>
      </c>
      <c r="Q132" s="48">
        <v>83</v>
      </c>
      <c r="R132" s="48">
        <v>159206.1</v>
      </c>
      <c r="S132" s="48">
        <v>12701.02</v>
      </c>
      <c r="T132" s="48">
        <v>24845.040000000001</v>
      </c>
      <c r="U132" s="48">
        <v>62424.24</v>
      </c>
      <c r="V132" s="22">
        <v>59235.8</v>
      </c>
      <c r="W132" s="69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22">
        <v>0</v>
      </c>
      <c r="AG132" s="69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22">
        <v>0</v>
      </c>
      <c r="AQ132" s="69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22">
        <v>0</v>
      </c>
      <c r="BA132" s="84">
        <v>238</v>
      </c>
      <c r="BB132" s="48">
        <v>28</v>
      </c>
      <c r="BC132" s="48">
        <v>22</v>
      </c>
      <c r="BD132" s="48">
        <v>95</v>
      </c>
      <c r="BE132" s="48">
        <v>93</v>
      </c>
      <c r="BF132" s="48">
        <v>233265.02</v>
      </c>
      <c r="BG132" s="48">
        <v>26129</v>
      </c>
      <c r="BH132" s="48">
        <v>25041.1</v>
      </c>
      <c r="BI132" s="48">
        <v>92016.05</v>
      </c>
      <c r="BJ132" s="76">
        <v>90078.87</v>
      </c>
      <c r="BK132" s="69"/>
      <c r="BL132" s="18"/>
      <c r="BM132" s="18"/>
      <c r="BN132" s="18"/>
      <c r="BO132" s="70"/>
      <c r="BP132" s="84">
        <v>0</v>
      </c>
      <c r="BQ132" s="48">
        <v>0</v>
      </c>
      <c r="BR132" s="48">
        <v>0</v>
      </c>
      <c r="BS132" s="48">
        <v>0</v>
      </c>
      <c r="BT132" s="48">
        <v>0</v>
      </c>
      <c r="BU132" s="48">
        <v>0</v>
      </c>
      <c r="BV132" s="48">
        <v>0</v>
      </c>
      <c r="BW132" s="48">
        <v>0</v>
      </c>
      <c r="BX132" s="48">
        <v>0</v>
      </c>
      <c r="BY132" s="76">
        <v>0</v>
      </c>
      <c r="BZ132" s="69">
        <v>0</v>
      </c>
      <c r="CA132" s="48">
        <v>0</v>
      </c>
      <c r="CB132" s="48">
        <v>0</v>
      </c>
      <c r="CC132" s="48">
        <v>0</v>
      </c>
      <c r="CD132" s="48">
        <v>0</v>
      </c>
      <c r="CE132" s="48">
        <v>0</v>
      </c>
      <c r="CF132" s="48">
        <v>0</v>
      </c>
      <c r="CG132" s="48">
        <v>0</v>
      </c>
      <c r="CH132" s="48">
        <v>0</v>
      </c>
      <c r="CI132" s="22">
        <v>0</v>
      </c>
      <c r="CJ132" s="84">
        <v>0</v>
      </c>
      <c r="CK132" s="48">
        <v>0</v>
      </c>
      <c r="CL132" s="48">
        <v>0</v>
      </c>
      <c r="CM132" s="48">
        <v>0</v>
      </c>
      <c r="CN132" s="48">
        <v>0</v>
      </c>
      <c r="CO132" s="48">
        <v>0</v>
      </c>
      <c r="CP132" s="48">
        <v>0</v>
      </c>
      <c r="CQ132" s="48">
        <v>0</v>
      </c>
      <c r="CR132" s="48">
        <v>0</v>
      </c>
      <c r="CS132" s="76">
        <v>0</v>
      </c>
      <c r="CT132" s="69">
        <v>0</v>
      </c>
      <c r="CU132" s="48">
        <v>0</v>
      </c>
      <c r="CV132" s="48">
        <v>0</v>
      </c>
      <c r="CW132" s="48">
        <v>0</v>
      </c>
      <c r="CX132" s="48">
        <v>0</v>
      </c>
      <c r="CY132" s="48">
        <v>0</v>
      </c>
      <c r="CZ132" s="48">
        <v>0</v>
      </c>
      <c r="DA132" s="48">
        <v>0</v>
      </c>
      <c r="DB132" s="48">
        <v>0</v>
      </c>
      <c r="DC132" s="22">
        <v>0</v>
      </c>
      <c r="DD132" s="84">
        <v>0</v>
      </c>
      <c r="DE132" s="48">
        <v>0</v>
      </c>
      <c r="DF132" s="48">
        <v>0</v>
      </c>
      <c r="DG132" s="48">
        <v>0</v>
      </c>
      <c r="DH132" s="48">
        <v>0</v>
      </c>
      <c r="DI132" s="48">
        <v>0</v>
      </c>
      <c r="DJ132" s="48">
        <v>0</v>
      </c>
      <c r="DK132" s="48">
        <v>0</v>
      </c>
      <c r="DL132" s="48">
        <v>0</v>
      </c>
      <c r="DM132" s="22">
        <v>0</v>
      </c>
      <c r="DN132" s="69">
        <v>0</v>
      </c>
      <c r="DO132" s="48">
        <v>0</v>
      </c>
      <c r="DP132" s="48">
        <v>0</v>
      </c>
      <c r="DQ132" s="48">
        <v>0</v>
      </c>
      <c r="DR132" s="48">
        <v>0</v>
      </c>
      <c r="DS132" s="48">
        <v>0</v>
      </c>
      <c r="DT132" s="48">
        <v>0</v>
      </c>
      <c r="DU132" s="48">
        <v>0</v>
      </c>
      <c r="DV132" s="48">
        <v>0</v>
      </c>
      <c r="DW132" s="76">
        <v>0</v>
      </c>
      <c r="DX132" s="69"/>
      <c r="DY132" s="48"/>
      <c r="DZ132" s="48"/>
      <c r="EA132" s="48"/>
      <c r="EB132" s="22"/>
      <c r="EC132" s="84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22"/>
      <c r="ER132" s="69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22"/>
      <c r="FG132" s="84"/>
      <c r="FH132" s="48"/>
      <c r="FI132" s="48"/>
      <c r="FJ132" s="48"/>
      <c r="FK132" s="48"/>
      <c r="FL132" s="48"/>
      <c r="FM132" s="48"/>
      <c r="FN132" s="48"/>
      <c r="FO132" s="48"/>
      <c r="FP132" s="48"/>
      <c r="FQ132" s="48"/>
      <c r="FR132" s="48"/>
      <c r="FS132" s="48"/>
      <c r="FT132" s="48"/>
      <c r="FU132" s="76"/>
      <c r="FV132" s="69">
        <v>0</v>
      </c>
      <c r="FW132" s="18">
        <v>0</v>
      </c>
      <c r="FX132" s="18">
        <v>0</v>
      </c>
      <c r="FY132" s="18">
        <v>0</v>
      </c>
      <c r="FZ132" s="18">
        <v>0</v>
      </c>
      <c r="GA132" s="48">
        <v>0</v>
      </c>
      <c r="GB132" s="18">
        <v>0</v>
      </c>
      <c r="GC132" s="18">
        <v>0</v>
      </c>
      <c r="GD132" s="18">
        <v>0</v>
      </c>
      <c r="GE132" s="70">
        <v>0</v>
      </c>
    </row>
    <row r="133" spans="1:187" s="1" customFormat="1" ht="16.5" thickBot="1" x14ac:dyDescent="0.3">
      <c r="A133" s="15">
        <v>35</v>
      </c>
      <c r="B133" s="38" t="s">
        <v>71</v>
      </c>
      <c r="C133" s="69">
        <f t="shared" si="90"/>
        <v>1883013</v>
      </c>
      <c r="D133" s="69">
        <f t="shared" si="106"/>
        <v>415826</v>
      </c>
      <c r="E133" s="48">
        <f t="shared" si="107"/>
        <v>658116</v>
      </c>
      <c r="F133" s="48">
        <f t="shared" si="108"/>
        <v>695831</v>
      </c>
      <c r="G133" s="76">
        <f t="shared" si="109"/>
        <v>113240</v>
      </c>
      <c r="H133" s="69">
        <f t="shared" si="91"/>
        <v>1883013</v>
      </c>
      <c r="I133" s="48">
        <f t="shared" si="92"/>
        <v>415826</v>
      </c>
      <c r="J133" s="48">
        <f t="shared" si="93"/>
        <v>658116</v>
      </c>
      <c r="K133" s="48">
        <f t="shared" si="94"/>
        <v>695831</v>
      </c>
      <c r="L133" s="22">
        <f t="shared" si="95"/>
        <v>113240</v>
      </c>
      <c r="M133" s="83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4">
        <v>0</v>
      </c>
      <c r="W133" s="44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4">
        <v>0</v>
      </c>
      <c r="AG133" s="44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4">
        <v>0</v>
      </c>
      <c r="AQ133" s="44">
        <v>0</v>
      </c>
      <c r="AR133" s="17">
        <v>0</v>
      </c>
      <c r="AS133" s="17">
        <v>0</v>
      </c>
      <c r="AT133" s="17"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4">
        <v>0</v>
      </c>
      <c r="BA133" s="83">
        <v>17111</v>
      </c>
      <c r="BB133" s="17">
        <v>4551</v>
      </c>
      <c r="BC133" s="17">
        <v>2466</v>
      </c>
      <c r="BD133" s="17">
        <v>7587</v>
      </c>
      <c r="BE133" s="17">
        <v>2507</v>
      </c>
      <c r="BF133" s="17">
        <v>1883013</v>
      </c>
      <c r="BG133" s="17">
        <v>415826</v>
      </c>
      <c r="BH133" s="17">
        <v>658116</v>
      </c>
      <c r="BI133" s="17">
        <v>695831</v>
      </c>
      <c r="BJ133" s="101">
        <v>113240</v>
      </c>
      <c r="BK133" s="44"/>
      <c r="BL133" s="16"/>
      <c r="BM133" s="16"/>
      <c r="BN133" s="16"/>
      <c r="BO133" s="68"/>
      <c r="BP133" s="83">
        <v>0</v>
      </c>
      <c r="BQ133" s="17">
        <v>0</v>
      </c>
      <c r="BR133" s="17">
        <v>0</v>
      </c>
      <c r="BS133" s="17">
        <v>0</v>
      </c>
      <c r="BT133" s="17">
        <v>0</v>
      </c>
      <c r="BU133" s="17">
        <v>0</v>
      </c>
      <c r="BV133" s="17">
        <v>0</v>
      </c>
      <c r="BW133" s="17">
        <v>0</v>
      </c>
      <c r="BX133" s="17">
        <v>0</v>
      </c>
      <c r="BY133" s="101">
        <v>0</v>
      </c>
      <c r="BZ133" s="44">
        <v>0</v>
      </c>
      <c r="CA133" s="17">
        <v>0</v>
      </c>
      <c r="CB133" s="17">
        <v>0</v>
      </c>
      <c r="CC133" s="17">
        <v>0</v>
      </c>
      <c r="CD133" s="17">
        <v>0</v>
      </c>
      <c r="CE133" s="17">
        <v>0</v>
      </c>
      <c r="CF133" s="17">
        <v>0</v>
      </c>
      <c r="CG133" s="17">
        <v>0</v>
      </c>
      <c r="CH133" s="17">
        <v>0</v>
      </c>
      <c r="CI133" s="4">
        <v>0</v>
      </c>
      <c r="CJ133" s="83">
        <v>0</v>
      </c>
      <c r="CK133" s="17">
        <v>0</v>
      </c>
      <c r="CL133" s="17">
        <v>0</v>
      </c>
      <c r="CM133" s="17">
        <v>0</v>
      </c>
      <c r="CN133" s="17">
        <v>0</v>
      </c>
      <c r="CO133" s="17">
        <v>0</v>
      </c>
      <c r="CP133" s="17">
        <v>0</v>
      </c>
      <c r="CQ133" s="17">
        <v>0</v>
      </c>
      <c r="CR133" s="17">
        <v>0</v>
      </c>
      <c r="CS133" s="101">
        <v>0</v>
      </c>
      <c r="CT133" s="44">
        <v>0</v>
      </c>
      <c r="CU133" s="17">
        <v>0</v>
      </c>
      <c r="CV133" s="17">
        <v>0</v>
      </c>
      <c r="CW133" s="17">
        <v>0</v>
      </c>
      <c r="CX133" s="17">
        <v>0</v>
      </c>
      <c r="CY133" s="17">
        <v>0</v>
      </c>
      <c r="CZ133" s="17">
        <v>0</v>
      </c>
      <c r="DA133" s="17">
        <v>0</v>
      </c>
      <c r="DB133" s="17">
        <v>0</v>
      </c>
      <c r="DC133" s="4">
        <v>0</v>
      </c>
      <c r="DD133" s="83">
        <v>0</v>
      </c>
      <c r="DE133" s="17">
        <v>0</v>
      </c>
      <c r="DF133" s="17">
        <v>0</v>
      </c>
      <c r="DG133" s="17">
        <v>0</v>
      </c>
      <c r="DH133" s="17">
        <v>0</v>
      </c>
      <c r="DI133" s="17">
        <v>0</v>
      </c>
      <c r="DJ133" s="17">
        <v>0</v>
      </c>
      <c r="DK133" s="17">
        <v>0</v>
      </c>
      <c r="DL133" s="17">
        <v>0</v>
      </c>
      <c r="DM133" s="4">
        <v>0</v>
      </c>
      <c r="DN133" s="44">
        <v>0</v>
      </c>
      <c r="DO133" s="17">
        <v>0</v>
      </c>
      <c r="DP133" s="17">
        <v>0</v>
      </c>
      <c r="DQ133" s="17">
        <v>0</v>
      </c>
      <c r="DR133" s="17">
        <v>0</v>
      </c>
      <c r="DS133" s="17">
        <v>0</v>
      </c>
      <c r="DT133" s="17">
        <v>0</v>
      </c>
      <c r="DU133" s="17">
        <v>0</v>
      </c>
      <c r="DV133" s="17">
        <v>0</v>
      </c>
      <c r="DW133" s="101">
        <v>0</v>
      </c>
      <c r="DX133" s="44"/>
      <c r="DY133" s="17"/>
      <c r="DZ133" s="17"/>
      <c r="EA133" s="17"/>
      <c r="EB133" s="4"/>
      <c r="EC133" s="83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4"/>
      <c r="ER133" s="44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4"/>
      <c r="FG133" s="83"/>
      <c r="FH133" s="17"/>
      <c r="FI133" s="17"/>
      <c r="FJ133" s="17"/>
      <c r="FK133" s="17"/>
      <c r="FL133" s="17"/>
      <c r="FM133" s="17"/>
      <c r="FN133" s="17"/>
      <c r="FO133" s="17"/>
      <c r="FP133" s="17"/>
      <c r="FQ133" s="17"/>
      <c r="FR133" s="17"/>
      <c r="FS133" s="17"/>
      <c r="FT133" s="17"/>
      <c r="FU133" s="101"/>
      <c r="FV133" s="44">
        <v>0</v>
      </c>
      <c r="FW133" s="16">
        <v>0</v>
      </c>
      <c r="FX133" s="16">
        <v>0</v>
      </c>
      <c r="FY133" s="16">
        <v>0</v>
      </c>
      <c r="FZ133" s="16">
        <v>0</v>
      </c>
      <c r="GA133" s="17">
        <v>0</v>
      </c>
      <c r="GB133" s="16">
        <v>0</v>
      </c>
      <c r="GC133" s="16">
        <v>0</v>
      </c>
      <c r="GD133" s="16">
        <v>0</v>
      </c>
      <c r="GE133" s="68">
        <v>0</v>
      </c>
    </row>
    <row r="134" spans="1:187" s="1" customFormat="1" ht="16.5" thickBot="1" x14ac:dyDescent="0.3">
      <c r="A134" s="46">
        <v>36</v>
      </c>
      <c r="B134" s="72" t="s">
        <v>66</v>
      </c>
      <c r="C134" s="44">
        <f t="shared" si="90"/>
        <v>79943</v>
      </c>
      <c r="D134" s="44">
        <f t="shared" si="106"/>
        <v>14026</v>
      </c>
      <c r="E134" s="17">
        <f t="shared" si="107"/>
        <v>4688</v>
      </c>
      <c r="F134" s="17">
        <f t="shared" si="108"/>
        <v>31571</v>
      </c>
      <c r="G134" s="101">
        <f t="shared" si="109"/>
        <v>29658</v>
      </c>
      <c r="H134" s="44">
        <f t="shared" si="91"/>
        <v>79943</v>
      </c>
      <c r="I134" s="17">
        <f t="shared" si="92"/>
        <v>14026</v>
      </c>
      <c r="J134" s="17">
        <f t="shared" si="93"/>
        <v>4688</v>
      </c>
      <c r="K134" s="17">
        <f t="shared" si="94"/>
        <v>31571</v>
      </c>
      <c r="L134" s="4">
        <f t="shared" si="95"/>
        <v>29658</v>
      </c>
      <c r="M134" s="93">
        <v>237</v>
      </c>
      <c r="N134" s="54">
        <v>36</v>
      </c>
      <c r="O134" s="54">
        <v>14</v>
      </c>
      <c r="P134" s="54">
        <v>93</v>
      </c>
      <c r="Q134" s="54">
        <v>94</v>
      </c>
      <c r="R134" s="54">
        <v>79943</v>
      </c>
      <c r="S134" s="54">
        <v>14026</v>
      </c>
      <c r="T134" s="54">
        <v>4688</v>
      </c>
      <c r="U134" s="54">
        <v>31571</v>
      </c>
      <c r="V134" s="56">
        <v>29658</v>
      </c>
      <c r="W134" s="57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6">
        <v>0</v>
      </c>
      <c r="AG134" s="57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6">
        <v>0</v>
      </c>
      <c r="AQ134" s="57">
        <v>0</v>
      </c>
      <c r="AR134" s="54">
        <v>0</v>
      </c>
      <c r="AS134" s="54">
        <v>0</v>
      </c>
      <c r="AT134" s="54">
        <v>0</v>
      </c>
      <c r="AU134" s="54">
        <v>0</v>
      </c>
      <c r="AV134" s="54">
        <v>0</v>
      </c>
      <c r="AW134" s="54">
        <v>0</v>
      </c>
      <c r="AX134" s="54">
        <v>0</v>
      </c>
      <c r="AY134" s="54">
        <v>0</v>
      </c>
      <c r="AZ134" s="56">
        <v>0</v>
      </c>
      <c r="BA134" s="93">
        <v>0</v>
      </c>
      <c r="BB134" s="54">
        <v>0</v>
      </c>
      <c r="BC134" s="54">
        <v>0</v>
      </c>
      <c r="BD134" s="54">
        <v>0</v>
      </c>
      <c r="BE134" s="54">
        <v>0</v>
      </c>
      <c r="BF134" s="54">
        <v>0</v>
      </c>
      <c r="BG134" s="54">
        <v>0</v>
      </c>
      <c r="BH134" s="54">
        <v>0</v>
      </c>
      <c r="BI134" s="54">
        <v>0</v>
      </c>
      <c r="BJ134" s="53">
        <v>0</v>
      </c>
      <c r="BK134" s="57"/>
      <c r="BL134" s="73"/>
      <c r="BM134" s="73"/>
      <c r="BN134" s="73"/>
      <c r="BO134" s="74"/>
      <c r="BP134" s="93">
        <v>0</v>
      </c>
      <c r="BQ134" s="54">
        <v>0</v>
      </c>
      <c r="BR134" s="54">
        <v>0</v>
      </c>
      <c r="BS134" s="54">
        <v>0</v>
      </c>
      <c r="BT134" s="54">
        <v>0</v>
      </c>
      <c r="BU134" s="54">
        <v>0</v>
      </c>
      <c r="BV134" s="54">
        <v>0</v>
      </c>
      <c r="BW134" s="54">
        <v>0</v>
      </c>
      <c r="BX134" s="54">
        <v>0</v>
      </c>
      <c r="BY134" s="53">
        <v>0</v>
      </c>
      <c r="BZ134" s="57">
        <v>0</v>
      </c>
      <c r="CA134" s="54">
        <v>0</v>
      </c>
      <c r="CB134" s="54">
        <v>0</v>
      </c>
      <c r="CC134" s="54">
        <v>0</v>
      </c>
      <c r="CD134" s="54">
        <v>0</v>
      </c>
      <c r="CE134" s="54">
        <v>0</v>
      </c>
      <c r="CF134" s="54">
        <v>0</v>
      </c>
      <c r="CG134" s="54">
        <v>0</v>
      </c>
      <c r="CH134" s="54">
        <v>0</v>
      </c>
      <c r="CI134" s="56">
        <v>0</v>
      </c>
      <c r="CJ134" s="93">
        <v>0</v>
      </c>
      <c r="CK134" s="54">
        <v>0</v>
      </c>
      <c r="CL134" s="54">
        <v>0</v>
      </c>
      <c r="CM134" s="54">
        <v>0</v>
      </c>
      <c r="CN134" s="54">
        <v>0</v>
      </c>
      <c r="CO134" s="54">
        <v>0</v>
      </c>
      <c r="CP134" s="54">
        <v>0</v>
      </c>
      <c r="CQ134" s="54">
        <v>0</v>
      </c>
      <c r="CR134" s="54">
        <v>0</v>
      </c>
      <c r="CS134" s="53">
        <v>0</v>
      </c>
      <c r="CT134" s="57">
        <v>0</v>
      </c>
      <c r="CU134" s="54">
        <v>0</v>
      </c>
      <c r="CV134" s="54">
        <v>0</v>
      </c>
      <c r="CW134" s="54">
        <v>0</v>
      </c>
      <c r="CX134" s="54">
        <v>0</v>
      </c>
      <c r="CY134" s="54">
        <v>0</v>
      </c>
      <c r="CZ134" s="54">
        <v>0</v>
      </c>
      <c r="DA134" s="54">
        <v>0</v>
      </c>
      <c r="DB134" s="54">
        <v>0</v>
      </c>
      <c r="DC134" s="56">
        <v>0</v>
      </c>
      <c r="DD134" s="93">
        <v>0</v>
      </c>
      <c r="DE134" s="54">
        <v>0</v>
      </c>
      <c r="DF134" s="54">
        <v>0</v>
      </c>
      <c r="DG134" s="54">
        <v>0</v>
      </c>
      <c r="DH134" s="54">
        <v>0</v>
      </c>
      <c r="DI134" s="54">
        <v>0</v>
      </c>
      <c r="DJ134" s="54">
        <v>0</v>
      </c>
      <c r="DK134" s="54">
        <v>0</v>
      </c>
      <c r="DL134" s="54">
        <v>0</v>
      </c>
      <c r="DM134" s="56">
        <v>0</v>
      </c>
      <c r="DN134" s="57">
        <v>0</v>
      </c>
      <c r="DO134" s="54">
        <v>0</v>
      </c>
      <c r="DP134" s="54">
        <v>0</v>
      </c>
      <c r="DQ134" s="54">
        <v>0</v>
      </c>
      <c r="DR134" s="54">
        <v>0</v>
      </c>
      <c r="DS134" s="54">
        <v>0</v>
      </c>
      <c r="DT134" s="54">
        <v>0</v>
      </c>
      <c r="DU134" s="54">
        <v>0</v>
      </c>
      <c r="DV134" s="54">
        <v>0</v>
      </c>
      <c r="DW134" s="53">
        <v>0</v>
      </c>
      <c r="DX134" s="57"/>
      <c r="DY134" s="54"/>
      <c r="DZ134" s="54"/>
      <c r="EA134" s="54"/>
      <c r="EB134" s="56"/>
      <c r="EC134" s="93"/>
      <c r="ED134" s="54"/>
      <c r="EE134" s="54"/>
      <c r="EF134" s="54"/>
      <c r="EG134" s="54"/>
      <c r="EH134" s="54"/>
      <c r="EI134" s="54"/>
      <c r="EJ134" s="54"/>
      <c r="EK134" s="54"/>
      <c r="EL134" s="54"/>
      <c r="EM134" s="54"/>
      <c r="EN134" s="54"/>
      <c r="EO134" s="54"/>
      <c r="EP134" s="54"/>
      <c r="EQ134" s="56"/>
      <c r="ER134" s="57"/>
      <c r="ES134" s="54"/>
      <c r="ET134" s="54"/>
      <c r="EU134" s="54"/>
      <c r="EV134" s="54"/>
      <c r="EW134" s="54"/>
      <c r="EX134" s="54"/>
      <c r="EY134" s="54"/>
      <c r="EZ134" s="54"/>
      <c r="FA134" s="54"/>
      <c r="FB134" s="54"/>
      <c r="FC134" s="54"/>
      <c r="FD134" s="54"/>
      <c r="FE134" s="54"/>
      <c r="FF134" s="56"/>
      <c r="FG134" s="93"/>
      <c r="FH134" s="54"/>
      <c r="FI134" s="54"/>
      <c r="FJ134" s="54"/>
      <c r="FK134" s="54"/>
      <c r="FL134" s="54"/>
      <c r="FM134" s="54"/>
      <c r="FN134" s="54"/>
      <c r="FO134" s="54"/>
      <c r="FP134" s="54"/>
      <c r="FQ134" s="54"/>
      <c r="FR134" s="54"/>
      <c r="FS134" s="54"/>
      <c r="FT134" s="54"/>
      <c r="FU134" s="53"/>
      <c r="FV134" s="57">
        <v>0</v>
      </c>
      <c r="FW134" s="73">
        <v>0</v>
      </c>
      <c r="FX134" s="73">
        <v>0</v>
      </c>
      <c r="FY134" s="73">
        <v>0</v>
      </c>
      <c r="FZ134" s="73">
        <v>0</v>
      </c>
      <c r="GA134" s="54">
        <v>0</v>
      </c>
      <c r="GB134" s="73">
        <v>0</v>
      </c>
      <c r="GC134" s="73">
        <v>0</v>
      </c>
      <c r="GD134" s="73">
        <v>0</v>
      </c>
      <c r="GE134" s="74">
        <v>0</v>
      </c>
    </row>
    <row r="135" spans="1:187" s="1" customFormat="1" ht="16.5" thickBot="1" x14ac:dyDescent="0.3">
      <c r="A135" s="75"/>
      <c r="B135" s="42" t="s">
        <v>4</v>
      </c>
      <c r="C135" s="48">
        <f>C134+C132+C131+C130+C129+C127+C128+C118+C115+C114+C116+C113+C112+C111+C109+C98+C94+C90+C84+C80+C74+C73+C64+C59+C57+C56+C55+C54+C53+C49+C48+C47+C35+C34+C33+C29+C27+C26+C9+C8+C50+C110</f>
        <v>654604466.25</v>
      </c>
      <c r="D135" s="48">
        <f t="shared" ref="D135:BO135" si="110">D134+D132+D131+D130+D129+D127+D128+D118+D115+D114+D116+D113+D112+D111+D109+D98+D94+D90+D84+D80+D74+D73+D64+D59+D57+D56+D55+D54+D53+D49+D48+D47+D35+D34+D33+D29+D27+D26+D9+D8+D50+D110</f>
        <v>142741240.01999998</v>
      </c>
      <c r="E135" s="48">
        <f t="shared" si="110"/>
        <v>138314231.50999999</v>
      </c>
      <c r="F135" s="48">
        <f t="shared" si="110"/>
        <v>185082578.05000001</v>
      </c>
      <c r="G135" s="48">
        <f t="shared" si="110"/>
        <v>188466416.67000002</v>
      </c>
      <c r="H135" s="48">
        <f t="shared" si="110"/>
        <v>193449489.12</v>
      </c>
      <c r="I135" s="48">
        <f t="shared" si="110"/>
        <v>33501396.02</v>
      </c>
      <c r="J135" s="48">
        <f t="shared" si="110"/>
        <v>45785544.039999999</v>
      </c>
      <c r="K135" s="48">
        <f t="shared" si="110"/>
        <v>56864266.390000001</v>
      </c>
      <c r="L135" s="48">
        <f t="shared" si="110"/>
        <v>57298282.670000002</v>
      </c>
      <c r="M135" s="48">
        <f t="shared" si="110"/>
        <v>183633</v>
      </c>
      <c r="N135" s="48">
        <f t="shared" si="110"/>
        <v>37772</v>
      </c>
      <c r="O135" s="48">
        <f t="shared" si="110"/>
        <v>18776</v>
      </c>
      <c r="P135" s="48">
        <f t="shared" si="110"/>
        <v>63027</v>
      </c>
      <c r="Q135" s="48">
        <f t="shared" si="110"/>
        <v>64058</v>
      </c>
      <c r="R135" s="48">
        <f t="shared" si="110"/>
        <v>117811219.09999999</v>
      </c>
      <c r="S135" s="48">
        <f t="shared" si="110"/>
        <v>15705930.02</v>
      </c>
      <c r="T135" s="48">
        <f t="shared" si="110"/>
        <v>32196091.859999999</v>
      </c>
      <c r="U135" s="48">
        <f t="shared" si="110"/>
        <v>34805914.420000002</v>
      </c>
      <c r="V135" s="48">
        <f t="shared" si="110"/>
        <v>35103282.799999997</v>
      </c>
      <c r="W135" s="48">
        <f t="shared" si="110"/>
        <v>586</v>
      </c>
      <c r="X135" s="48">
        <f t="shared" si="110"/>
        <v>315</v>
      </c>
      <c r="Y135" s="48">
        <f t="shared" si="110"/>
        <v>75</v>
      </c>
      <c r="Z135" s="48">
        <f t="shared" si="110"/>
        <v>78</v>
      </c>
      <c r="AA135" s="48">
        <f t="shared" si="110"/>
        <v>118</v>
      </c>
      <c r="AB135" s="48">
        <f t="shared" si="110"/>
        <v>622507</v>
      </c>
      <c r="AC135" s="48">
        <f t="shared" si="110"/>
        <v>376658</v>
      </c>
      <c r="AD135" s="48">
        <f t="shared" si="110"/>
        <v>83520</v>
      </c>
      <c r="AE135" s="48">
        <f t="shared" si="110"/>
        <v>63736</v>
      </c>
      <c r="AF135" s="48">
        <f t="shared" si="110"/>
        <v>98593</v>
      </c>
      <c r="AG135" s="48">
        <f t="shared" si="110"/>
        <v>777</v>
      </c>
      <c r="AH135" s="48">
        <f t="shared" si="110"/>
        <v>657</v>
      </c>
      <c r="AI135" s="48">
        <f t="shared" si="110"/>
        <v>94</v>
      </c>
      <c r="AJ135" s="48">
        <f t="shared" si="110"/>
        <v>6</v>
      </c>
      <c r="AK135" s="48">
        <f t="shared" si="110"/>
        <v>20</v>
      </c>
      <c r="AL135" s="48">
        <f t="shared" si="110"/>
        <v>1914017</v>
      </c>
      <c r="AM135" s="48">
        <f t="shared" si="110"/>
        <v>1767784</v>
      </c>
      <c r="AN135" s="48">
        <f t="shared" si="110"/>
        <v>104746</v>
      </c>
      <c r="AO135" s="48">
        <f t="shared" si="110"/>
        <v>9698</v>
      </c>
      <c r="AP135" s="48">
        <f t="shared" si="110"/>
        <v>31789</v>
      </c>
      <c r="AQ135" s="48">
        <f t="shared" si="110"/>
        <v>10513</v>
      </c>
      <c r="AR135" s="48">
        <f t="shared" si="110"/>
        <v>2375</v>
      </c>
      <c r="AS135" s="48">
        <f t="shared" si="110"/>
        <v>1995</v>
      </c>
      <c r="AT135" s="48">
        <f t="shared" si="110"/>
        <v>3072</v>
      </c>
      <c r="AU135" s="48">
        <f t="shared" si="110"/>
        <v>3071</v>
      </c>
      <c r="AV135" s="48">
        <f t="shared" si="110"/>
        <v>10125485</v>
      </c>
      <c r="AW135" s="48">
        <f t="shared" si="110"/>
        <v>2284214</v>
      </c>
      <c r="AX135" s="48">
        <f t="shared" si="110"/>
        <v>1923677</v>
      </c>
      <c r="AY135" s="48">
        <f t="shared" si="110"/>
        <v>2959236</v>
      </c>
      <c r="AZ135" s="48">
        <f t="shared" si="110"/>
        <v>2958358</v>
      </c>
      <c r="BA135" s="48">
        <f t="shared" si="110"/>
        <v>41446</v>
      </c>
      <c r="BB135" s="48">
        <f t="shared" si="110"/>
        <v>11025</v>
      </c>
      <c r="BC135" s="48">
        <f t="shared" si="110"/>
        <v>4101</v>
      </c>
      <c r="BD135" s="48">
        <f t="shared" si="110"/>
        <v>13203</v>
      </c>
      <c r="BE135" s="48">
        <f t="shared" si="110"/>
        <v>13117</v>
      </c>
      <c r="BF135" s="48">
        <f t="shared" si="110"/>
        <v>52968468.019999996</v>
      </c>
      <c r="BG135" s="48">
        <f t="shared" si="110"/>
        <v>10771414</v>
      </c>
      <c r="BH135" s="48">
        <f t="shared" si="110"/>
        <v>9001209.1799999997</v>
      </c>
      <c r="BI135" s="48">
        <f t="shared" si="110"/>
        <v>16563507.969999999</v>
      </c>
      <c r="BJ135" s="48">
        <f t="shared" si="110"/>
        <v>16632336.870000001</v>
      </c>
      <c r="BK135" s="48">
        <f t="shared" si="110"/>
        <v>10007793</v>
      </c>
      <c r="BL135" s="48">
        <f t="shared" si="110"/>
        <v>2595396</v>
      </c>
      <c r="BM135" s="48">
        <f t="shared" si="110"/>
        <v>2476300</v>
      </c>
      <c r="BN135" s="48">
        <f t="shared" si="110"/>
        <v>2462174</v>
      </c>
      <c r="BO135" s="48">
        <f t="shared" si="110"/>
        <v>2473923</v>
      </c>
      <c r="BP135" s="48">
        <f t="shared" ref="BP135:EA135" si="111">BP134+BP132+BP131+BP130+BP129+BP127+BP128+BP118+BP115+BP114+BP116+BP113+BP112+BP111+BP109+BP98+BP94+BP90+BP84+BP80+BP74+BP73+BP64+BP59+BP57+BP56+BP55+BP54+BP53+BP49+BP48+BP47+BP35+BP34+BP33+BP29+BP27+BP26+BP9+BP8+BP50+BP110</f>
        <v>9678</v>
      </c>
      <c r="BQ135" s="48">
        <f t="shared" si="111"/>
        <v>2585</v>
      </c>
      <c r="BR135" s="48">
        <f t="shared" si="111"/>
        <v>1540</v>
      </c>
      <c r="BS135" s="48">
        <f t="shared" si="111"/>
        <v>2796</v>
      </c>
      <c r="BT135" s="48">
        <f t="shared" si="111"/>
        <v>2757</v>
      </c>
      <c r="BU135" s="48">
        <f t="shared" si="111"/>
        <v>7573776</v>
      </c>
      <c r="BV135" s="48">
        <f t="shared" si="111"/>
        <v>1902112</v>
      </c>
      <c r="BW135" s="48">
        <f t="shared" si="111"/>
        <v>1919920</v>
      </c>
      <c r="BX135" s="48">
        <f t="shared" si="111"/>
        <v>1870647</v>
      </c>
      <c r="BY135" s="48">
        <f t="shared" si="111"/>
        <v>1881097</v>
      </c>
      <c r="BZ135" s="48">
        <f t="shared" si="111"/>
        <v>464</v>
      </c>
      <c r="CA135" s="48">
        <f t="shared" si="111"/>
        <v>132</v>
      </c>
      <c r="CB135" s="48">
        <f t="shared" si="111"/>
        <v>126</v>
      </c>
      <c r="CC135" s="48">
        <f t="shared" si="111"/>
        <v>103</v>
      </c>
      <c r="CD135" s="48">
        <f t="shared" si="111"/>
        <v>103</v>
      </c>
      <c r="CE135" s="48">
        <f t="shared" si="111"/>
        <v>202407</v>
      </c>
      <c r="CF135" s="48">
        <f t="shared" si="111"/>
        <v>83608</v>
      </c>
      <c r="CG135" s="48">
        <f t="shared" si="111"/>
        <v>42854</v>
      </c>
      <c r="CH135" s="48">
        <f t="shared" si="111"/>
        <v>37973</v>
      </c>
      <c r="CI135" s="48">
        <f t="shared" si="111"/>
        <v>37972</v>
      </c>
      <c r="CJ135" s="48">
        <f t="shared" si="111"/>
        <v>180</v>
      </c>
      <c r="CK135" s="48">
        <f t="shared" si="111"/>
        <v>0</v>
      </c>
      <c r="CL135" s="48">
        <f t="shared" si="111"/>
        <v>0</v>
      </c>
      <c r="CM135" s="48">
        <f t="shared" si="111"/>
        <v>90</v>
      </c>
      <c r="CN135" s="48">
        <f t="shared" si="111"/>
        <v>90</v>
      </c>
      <c r="CO135" s="48">
        <f t="shared" si="111"/>
        <v>38978</v>
      </c>
      <c r="CP135" s="48">
        <f t="shared" si="111"/>
        <v>0</v>
      </c>
      <c r="CQ135" s="48">
        <f t="shared" si="111"/>
        <v>0</v>
      </c>
      <c r="CR135" s="48">
        <f t="shared" si="111"/>
        <v>19489</v>
      </c>
      <c r="CS135" s="48">
        <f t="shared" si="111"/>
        <v>19489</v>
      </c>
      <c r="CT135" s="48">
        <f t="shared" si="111"/>
        <v>1409</v>
      </c>
      <c r="CU135" s="48">
        <f t="shared" si="111"/>
        <v>360</v>
      </c>
      <c r="CV135" s="48">
        <f t="shared" si="111"/>
        <v>259</v>
      </c>
      <c r="CW135" s="48">
        <f t="shared" si="111"/>
        <v>401</v>
      </c>
      <c r="CX135" s="48">
        <f t="shared" si="111"/>
        <v>389</v>
      </c>
      <c r="CY135" s="48">
        <f t="shared" si="111"/>
        <v>2192632</v>
      </c>
      <c r="CZ135" s="48">
        <f t="shared" si="111"/>
        <v>609676</v>
      </c>
      <c r="DA135" s="48">
        <f t="shared" si="111"/>
        <v>513526</v>
      </c>
      <c r="DB135" s="48">
        <f t="shared" si="111"/>
        <v>534065</v>
      </c>
      <c r="DC135" s="48">
        <f t="shared" si="111"/>
        <v>535365</v>
      </c>
      <c r="DD135" s="48">
        <f t="shared" si="111"/>
        <v>6586</v>
      </c>
      <c r="DE135" s="48">
        <f t="shared" si="111"/>
        <v>1730</v>
      </c>
      <c r="DF135" s="48">
        <f t="shared" si="111"/>
        <v>1145</v>
      </c>
      <c r="DG135" s="48">
        <f t="shared" si="111"/>
        <v>1867</v>
      </c>
      <c r="DH135" s="48">
        <f t="shared" si="111"/>
        <v>1844</v>
      </c>
      <c r="DI135" s="48">
        <f t="shared" si="111"/>
        <v>311538799</v>
      </c>
      <c r="DJ135" s="48">
        <f t="shared" si="111"/>
        <v>75231557</v>
      </c>
      <c r="DK135" s="48">
        <f t="shared" si="111"/>
        <v>62527673</v>
      </c>
      <c r="DL135" s="48">
        <f t="shared" si="111"/>
        <v>86922097</v>
      </c>
      <c r="DM135" s="48">
        <f t="shared" si="111"/>
        <v>86857472</v>
      </c>
      <c r="DN135" s="48">
        <f t="shared" si="111"/>
        <v>2433</v>
      </c>
      <c r="DO135" s="48">
        <f t="shared" si="111"/>
        <v>543</v>
      </c>
      <c r="DP135" s="48">
        <f t="shared" si="111"/>
        <v>366</v>
      </c>
      <c r="DQ135" s="48">
        <f t="shared" si="111"/>
        <v>645</v>
      </c>
      <c r="DR135" s="48">
        <f t="shared" si="111"/>
        <v>879</v>
      </c>
      <c r="DS135" s="48">
        <f t="shared" si="111"/>
        <v>70782849.129999995</v>
      </c>
      <c r="DT135" s="48">
        <f t="shared" si="111"/>
        <v>16337339</v>
      </c>
      <c r="DU135" s="48">
        <f t="shared" si="111"/>
        <v>13504054.469999999</v>
      </c>
      <c r="DV135" s="48">
        <f t="shared" si="111"/>
        <v>18652666.66</v>
      </c>
      <c r="DW135" s="48">
        <f t="shared" si="111"/>
        <v>22288789</v>
      </c>
      <c r="DX135" s="48">
        <f t="shared" si="111"/>
        <v>26748650</v>
      </c>
      <c r="DY135" s="48">
        <f t="shared" si="111"/>
        <v>6920246</v>
      </c>
      <c r="DZ135" s="48">
        <f t="shared" si="111"/>
        <v>2348464</v>
      </c>
      <c r="EA135" s="48">
        <f t="shared" si="111"/>
        <v>8743269</v>
      </c>
      <c r="EB135" s="48">
        <f t="shared" ref="EB135:GE135" si="112">EB134+EB132+EB131+EB130+EB129+EB127+EB128+EB118+EB115+EB114+EB116+EB113+EB112+EB111+EB109+EB98+EB94+EB90+EB84+EB80+EB74+EB73+EB64+EB59+EB57+EB56+EB55+EB54+EB53+EB49+EB48+EB47+EB35+EB34+EB33+EB29+EB27+EB26+EB9+EB8+EB50+EB110</f>
        <v>8736671</v>
      </c>
      <c r="EC135" s="48">
        <f t="shared" si="112"/>
        <v>25339</v>
      </c>
      <c r="ED135" s="48">
        <f t="shared" si="112"/>
        <v>6844</v>
      </c>
      <c r="EE135" s="48">
        <f t="shared" si="112"/>
        <v>2835</v>
      </c>
      <c r="EF135" s="48">
        <f t="shared" si="112"/>
        <v>7832</v>
      </c>
      <c r="EG135" s="48">
        <f t="shared" si="112"/>
        <v>7828</v>
      </c>
      <c r="EH135" s="48">
        <f t="shared" si="112"/>
        <v>85366</v>
      </c>
      <c r="EI135" s="48">
        <f t="shared" si="112"/>
        <v>23556</v>
      </c>
      <c r="EJ135" s="48">
        <f t="shared" si="112"/>
        <v>8991</v>
      </c>
      <c r="EK135" s="48">
        <f t="shared" si="112"/>
        <v>26419</v>
      </c>
      <c r="EL135" s="48">
        <f t="shared" si="112"/>
        <v>26400</v>
      </c>
      <c r="EM135" s="48">
        <f t="shared" si="112"/>
        <v>22289364</v>
      </c>
      <c r="EN135" s="48">
        <f t="shared" si="112"/>
        <v>5420709</v>
      </c>
      <c r="EO135" s="48">
        <f t="shared" si="112"/>
        <v>2063908</v>
      </c>
      <c r="EP135" s="48">
        <f t="shared" si="112"/>
        <v>7405673</v>
      </c>
      <c r="EQ135" s="48">
        <f t="shared" si="112"/>
        <v>7399074</v>
      </c>
      <c r="ER135" s="48">
        <f t="shared" si="112"/>
        <v>3674</v>
      </c>
      <c r="ES135" s="48">
        <f t="shared" si="112"/>
        <v>1363</v>
      </c>
      <c r="ET135" s="48">
        <f t="shared" si="112"/>
        <v>484</v>
      </c>
      <c r="EU135" s="48">
        <f t="shared" si="112"/>
        <v>914</v>
      </c>
      <c r="EV135" s="48">
        <f t="shared" si="112"/>
        <v>913</v>
      </c>
      <c r="EW135" s="48">
        <f t="shared" si="112"/>
        <v>11518</v>
      </c>
      <c r="EX135" s="48">
        <f t="shared" si="112"/>
        <v>4581</v>
      </c>
      <c r="EY135" s="48">
        <f t="shared" si="112"/>
        <v>1145</v>
      </c>
      <c r="EZ135" s="48">
        <f t="shared" si="112"/>
        <v>2895</v>
      </c>
      <c r="FA135" s="48">
        <f t="shared" si="112"/>
        <v>2897</v>
      </c>
      <c r="FB135" s="48">
        <f t="shared" si="112"/>
        <v>3027827</v>
      </c>
      <c r="FC135" s="48">
        <f t="shared" si="112"/>
        <v>1063550</v>
      </c>
      <c r="FD135" s="48">
        <f t="shared" si="112"/>
        <v>267633</v>
      </c>
      <c r="FE135" s="48">
        <f t="shared" si="112"/>
        <v>848322</v>
      </c>
      <c r="FF135" s="48">
        <f t="shared" si="112"/>
        <v>848322</v>
      </c>
      <c r="FG135" s="48">
        <f t="shared" si="112"/>
        <v>504</v>
      </c>
      <c r="FH135" s="48">
        <f t="shared" si="112"/>
        <v>166</v>
      </c>
      <c r="FI135" s="48">
        <f t="shared" si="112"/>
        <v>10</v>
      </c>
      <c r="FJ135" s="48">
        <f t="shared" si="112"/>
        <v>164</v>
      </c>
      <c r="FK135" s="48">
        <f t="shared" si="112"/>
        <v>164</v>
      </c>
      <c r="FL135" s="48">
        <f t="shared" si="112"/>
        <v>5377</v>
      </c>
      <c r="FM135" s="48">
        <f t="shared" si="112"/>
        <v>1874</v>
      </c>
      <c r="FN135" s="48">
        <f t="shared" si="112"/>
        <v>72</v>
      </c>
      <c r="FO135" s="48">
        <f t="shared" si="112"/>
        <v>1715</v>
      </c>
      <c r="FP135" s="48">
        <f t="shared" si="112"/>
        <v>1716</v>
      </c>
      <c r="FQ135" s="48">
        <f t="shared" si="112"/>
        <v>1431459</v>
      </c>
      <c r="FR135" s="48">
        <f t="shared" si="112"/>
        <v>435987</v>
      </c>
      <c r="FS135" s="48">
        <f t="shared" si="112"/>
        <v>16923</v>
      </c>
      <c r="FT135" s="48">
        <f t="shared" si="112"/>
        <v>489274</v>
      </c>
      <c r="FU135" s="48">
        <f t="shared" si="112"/>
        <v>489275</v>
      </c>
      <c r="FV135" s="48">
        <f t="shared" si="112"/>
        <v>14116</v>
      </c>
      <c r="FW135" s="48">
        <f t="shared" si="112"/>
        <v>3732</v>
      </c>
      <c r="FX135" s="48">
        <f t="shared" si="112"/>
        <v>2918</v>
      </c>
      <c r="FY135" s="48">
        <f t="shared" si="112"/>
        <v>3497</v>
      </c>
      <c r="FZ135" s="48">
        <f t="shared" si="112"/>
        <v>3969</v>
      </c>
      <c r="GA135" s="48">
        <f t="shared" si="112"/>
        <v>52084679</v>
      </c>
      <c r="GB135" s="48">
        <f t="shared" si="112"/>
        <v>10750702</v>
      </c>
      <c r="GC135" s="48">
        <f t="shared" si="112"/>
        <v>14148496</v>
      </c>
      <c r="GD135" s="48">
        <f t="shared" si="112"/>
        <v>13900279</v>
      </c>
      <c r="GE135" s="48">
        <f t="shared" si="112"/>
        <v>13285202</v>
      </c>
    </row>
    <row r="136" spans="1:187" x14ac:dyDescent="0.25">
      <c r="A136" s="77"/>
      <c r="B136" s="112" t="s">
        <v>282</v>
      </c>
      <c r="C136" s="196">
        <f>C133+C126+C125+C124+C123+C122+C121+C120++C117+C108+C107+C106+C105+C104+C103+C101+C100+C99+C97+C96+C93++C92+C89+C88+C87+C86+C83+C82+C79+C78++C77+C76+C72+C68+C67+C66+C63+C62+C61+C58+C52+C45+C44+C43+C42+C41+C40+C39+C38+C37+C36+C32+C31+C28+C25+C24+C23+C22+C21+C20+C19+C18+C14+C13+C12+C11+C15+C16+C17+C69+C70+C71+C10+C30+C51+C60+C65+C75+C81+C85+C91+C95+C119+C46</f>
        <v>49313413</v>
      </c>
      <c r="D136" s="196">
        <f t="shared" ref="D136:BO136" si="113">D133+D126+D125+D124+D123+D122+D121+D120++D117+D108+D107+D106+D105+D104+D103+D101+D100+D99+D97+D96+D93++D92+D89+D88+D87+D86+D83+D82+D79+D78++D77+D76+D72+D68+D67+D66+D63+D62+D61+D58+D52+D45+D44+D43+D42+D41+D40+D39+D38+D37+D36+D32+D31+D28+D25+D24+D23+D22+D21+D20+D19+D18+D14+D13+D12+D11+D15+D16+D17+D69+D70+D71+D10+D30+D51+D60+D65+D75+D81+D85+D91+D95+D119+D46</f>
        <v>8668216</v>
      </c>
      <c r="E136" s="196">
        <f t="shared" si="113"/>
        <v>9868491</v>
      </c>
      <c r="F136" s="196">
        <f t="shared" si="113"/>
        <v>15922386</v>
      </c>
      <c r="G136" s="196">
        <f t="shared" si="113"/>
        <v>14854320</v>
      </c>
      <c r="H136" s="196">
        <f t="shared" si="113"/>
        <v>46655445</v>
      </c>
      <c r="I136" s="196">
        <f t="shared" si="113"/>
        <v>8336382</v>
      </c>
      <c r="J136" s="196">
        <f t="shared" si="113"/>
        <v>9192689</v>
      </c>
      <c r="K136" s="196">
        <f t="shared" si="113"/>
        <v>15231140</v>
      </c>
      <c r="L136" s="196">
        <f t="shared" si="113"/>
        <v>13895234</v>
      </c>
      <c r="M136" s="196">
        <f t="shared" si="113"/>
        <v>13187</v>
      </c>
      <c r="N136" s="196">
        <f t="shared" si="113"/>
        <v>3505</v>
      </c>
      <c r="O136" s="196">
        <f t="shared" si="113"/>
        <v>1102</v>
      </c>
      <c r="P136" s="196">
        <f t="shared" si="113"/>
        <v>4259</v>
      </c>
      <c r="Q136" s="196">
        <f t="shared" si="113"/>
        <v>4321</v>
      </c>
      <c r="R136" s="196">
        <f t="shared" si="113"/>
        <v>1816551</v>
      </c>
      <c r="S136" s="196">
        <f t="shared" si="113"/>
        <v>321781</v>
      </c>
      <c r="T136" s="196">
        <f t="shared" si="113"/>
        <v>109601</v>
      </c>
      <c r="U136" s="196">
        <f t="shared" si="113"/>
        <v>670685</v>
      </c>
      <c r="V136" s="196">
        <f t="shared" si="113"/>
        <v>714484</v>
      </c>
      <c r="W136" s="196">
        <f t="shared" si="113"/>
        <v>0</v>
      </c>
      <c r="X136" s="196">
        <f t="shared" si="113"/>
        <v>0</v>
      </c>
      <c r="Y136" s="196">
        <f t="shared" si="113"/>
        <v>0</v>
      </c>
      <c r="Z136" s="196">
        <f t="shared" si="113"/>
        <v>0</v>
      </c>
      <c r="AA136" s="196">
        <f t="shared" si="113"/>
        <v>0</v>
      </c>
      <c r="AB136" s="196">
        <f t="shared" si="113"/>
        <v>0</v>
      </c>
      <c r="AC136" s="196">
        <f t="shared" si="113"/>
        <v>0</v>
      </c>
      <c r="AD136" s="196">
        <f t="shared" si="113"/>
        <v>0</v>
      </c>
      <c r="AE136" s="196">
        <f t="shared" si="113"/>
        <v>0</v>
      </c>
      <c r="AF136" s="196">
        <f t="shared" si="113"/>
        <v>0</v>
      </c>
      <c r="AG136" s="196">
        <f t="shared" si="113"/>
        <v>0</v>
      </c>
      <c r="AH136" s="196">
        <f t="shared" si="113"/>
        <v>0</v>
      </c>
      <c r="AI136" s="196">
        <f t="shared" si="113"/>
        <v>0</v>
      </c>
      <c r="AJ136" s="196">
        <f t="shared" si="113"/>
        <v>0</v>
      </c>
      <c r="AK136" s="196">
        <f t="shared" si="113"/>
        <v>0</v>
      </c>
      <c r="AL136" s="196">
        <f t="shared" si="113"/>
        <v>0</v>
      </c>
      <c r="AM136" s="196">
        <f t="shared" si="113"/>
        <v>0</v>
      </c>
      <c r="AN136" s="196">
        <f t="shared" si="113"/>
        <v>0</v>
      </c>
      <c r="AO136" s="196">
        <f t="shared" si="113"/>
        <v>0</v>
      </c>
      <c r="AP136" s="196">
        <f t="shared" si="113"/>
        <v>0</v>
      </c>
      <c r="AQ136" s="196">
        <f t="shared" si="113"/>
        <v>0</v>
      </c>
      <c r="AR136" s="196">
        <f t="shared" si="113"/>
        <v>0</v>
      </c>
      <c r="AS136" s="196">
        <f t="shared" si="113"/>
        <v>0</v>
      </c>
      <c r="AT136" s="196">
        <f t="shared" si="113"/>
        <v>0</v>
      </c>
      <c r="AU136" s="196">
        <f t="shared" si="113"/>
        <v>0</v>
      </c>
      <c r="AV136" s="196">
        <f t="shared" si="113"/>
        <v>0</v>
      </c>
      <c r="AW136" s="196">
        <f t="shared" si="113"/>
        <v>0</v>
      </c>
      <c r="AX136" s="196">
        <f t="shared" si="113"/>
        <v>0</v>
      </c>
      <c r="AY136" s="196">
        <f t="shared" si="113"/>
        <v>0</v>
      </c>
      <c r="AZ136" s="196">
        <f t="shared" si="113"/>
        <v>0</v>
      </c>
      <c r="BA136" s="196">
        <f t="shared" si="113"/>
        <v>84362</v>
      </c>
      <c r="BB136" s="196">
        <f t="shared" si="113"/>
        <v>9764</v>
      </c>
      <c r="BC136" s="196">
        <f t="shared" si="113"/>
        <v>14467</v>
      </c>
      <c r="BD136" s="196">
        <f t="shared" si="113"/>
        <v>32442</v>
      </c>
      <c r="BE136" s="196">
        <f t="shared" si="113"/>
        <v>27689</v>
      </c>
      <c r="BF136" s="196">
        <f t="shared" si="113"/>
        <v>44838894</v>
      </c>
      <c r="BG136" s="196">
        <f t="shared" si="113"/>
        <v>8014601</v>
      </c>
      <c r="BH136" s="196">
        <f t="shared" si="113"/>
        <v>9083088</v>
      </c>
      <c r="BI136" s="196">
        <f t="shared" si="113"/>
        <v>14560455</v>
      </c>
      <c r="BJ136" s="196">
        <f t="shared" si="113"/>
        <v>13180750</v>
      </c>
      <c r="BK136" s="196">
        <f t="shared" si="113"/>
        <v>0</v>
      </c>
      <c r="BL136" s="196">
        <f t="shared" si="113"/>
        <v>0</v>
      </c>
      <c r="BM136" s="196">
        <f t="shared" si="113"/>
        <v>0</v>
      </c>
      <c r="BN136" s="196">
        <f t="shared" si="113"/>
        <v>0</v>
      </c>
      <c r="BO136" s="196">
        <f t="shared" si="113"/>
        <v>0</v>
      </c>
      <c r="BP136" s="196">
        <f t="shared" ref="BP136:EA136" si="114">BP133+BP126+BP125+BP124+BP123+BP122+BP121+BP120++BP117+BP108+BP107+BP106+BP105+BP104+BP103+BP101+BP100+BP99+BP97+BP96+BP93++BP92+BP89+BP88+BP87+BP86+BP83+BP82+BP79+BP78++BP77+BP76+BP72+BP68+BP67+BP66+BP63+BP62+BP61+BP58+BP52+BP45+BP44+BP43+BP42+BP41+BP40+BP39+BP38+BP37+BP36+BP32+BP31+BP28+BP25+BP24+BP23+BP22+BP21+BP20+BP19+BP18+BP14+BP13+BP12+BP11+BP15+BP16+BP17+BP69+BP70+BP71+BP10+BP30+BP51+BP60+BP65+BP75+BP81+BP85+BP91+BP95+BP119+BP46</f>
        <v>0</v>
      </c>
      <c r="BQ136" s="196">
        <f t="shared" si="114"/>
        <v>0</v>
      </c>
      <c r="BR136" s="196">
        <f t="shared" si="114"/>
        <v>0</v>
      </c>
      <c r="BS136" s="196">
        <f t="shared" si="114"/>
        <v>0</v>
      </c>
      <c r="BT136" s="196">
        <f t="shared" si="114"/>
        <v>0</v>
      </c>
      <c r="BU136" s="196">
        <f t="shared" si="114"/>
        <v>0</v>
      </c>
      <c r="BV136" s="196">
        <f t="shared" si="114"/>
        <v>0</v>
      </c>
      <c r="BW136" s="196">
        <f t="shared" si="114"/>
        <v>0</v>
      </c>
      <c r="BX136" s="196">
        <f t="shared" si="114"/>
        <v>0</v>
      </c>
      <c r="BY136" s="196">
        <f t="shared" si="114"/>
        <v>0</v>
      </c>
      <c r="BZ136" s="196">
        <f t="shared" si="114"/>
        <v>0</v>
      </c>
      <c r="CA136" s="196">
        <f t="shared" si="114"/>
        <v>0</v>
      </c>
      <c r="CB136" s="196">
        <f t="shared" si="114"/>
        <v>0</v>
      </c>
      <c r="CC136" s="196">
        <f t="shared" si="114"/>
        <v>0</v>
      </c>
      <c r="CD136" s="196">
        <f t="shared" si="114"/>
        <v>0</v>
      </c>
      <c r="CE136" s="196">
        <f t="shared" si="114"/>
        <v>0</v>
      </c>
      <c r="CF136" s="196">
        <f t="shared" si="114"/>
        <v>0</v>
      </c>
      <c r="CG136" s="196">
        <f t="shared" si="114"/>
        <v>0</v>
      </c>
      <c r="CH136" s="196">
        <f t="shared" si="114"/>
        <v>0</v>
      </c>
      <c r="CI136" s="196">
        <f t="shared" si="114"/>
        <v>0</v>
      </c>
      <c r="CJ136" s="196">
        <f t="shared" si="114"/>
        <v>0</v>
      </c>
      <c r="CK136" s="196">
        <f t="shared" si="114"/>
        <v>0</v>
      </c>
      <c r="CL136" s="196">
        <f t="shared" si="114"/>
        <v>0</v>
      </c>
      <c r="CM136" s="196">
        <f t="shared" si="114"/>
        <v>0</v>
      </c>
      <c r="CN136" s="196">
        <f t="shared" si="114"/>
        <v>0</v>
      </c>
      <c r="CO136" s="196">
        <f t="shared" si="114"/>
        <v>0</v>
      </c>
      <c r="CP136" s="196">
        <f t="shared" si="114"/>
        <v>0</v>
      </c>
      <c r="CQ136" s="196">
        <f t="shared" si="114"/>
        <v>0</v>
      </c>
      <c r="CR136" s="196">
        <f t="shared" si="114"/>
        <v>0</v>
      </c>
      <c r="CS136" s="196">
        <f t="shared" si="114"/>
        <v>0</v>
      </c>
      <c r="CT136" s="196">
        <f t="shared" si="114"/>
        <v>0</v>
      </c>
      <c r="CU136" s="196">
        <f t="shared" si="114"/>
        <v>0</v>
      </c>
      <c r="CV136" s="196">
        <f t="shared" si="114"/>
        <v>0</v>
      </c>
      <c r="CW136" s="196">
        <f t="shared" si="114"/>
        <v>0</v>
      </c>
      <c r="CX136" s="196">
        <f t="shared" si="114"/>
        <v>0</v>
      </c>
      <c r="CY136" s="196">
        <f t="shared" si="114"/>
        <v>0</v>
      </c>
      <c r="CZ136" s="196">
        <f t="shared" si="114"/>
        <v>0</v>
      </c>
      <c r="DA136" s="196">
        <f t="shared" si="114"/>
        <v>0</v>
      </c>
      <c r="DB136" s="196">
        <f t="shared" si="114"/>
        <v>0</v>
      </c>
      <c r="DC136" s="196">
        <f t="shared" si="114"/>
        <v>0</v>
      </c>
      <c r="DD136" s="196">
        <f t="shared" si="114"/>
        <v>249</v>
      </c>
      <c r="DE136" s="196">
        <f t="shared" si="114"/>
        <v>48</v>
      </c>
      <c r="DF136" s="196">
        <f t="shared" si="114"/>
        <v>65</v>
      </c>
      <c r="DG136" s="196">
        <f t="shared" si="114"/>
        <v>67</v>
      </c>
      <c r="DH136" s="196">
        <f t="shared" si="114"/>
        <v>69</v>
      </c>
      <c r="DI136" s="196">
        <f t="shared" si="114"/>
        <v>2657968</v>
      </c>
      <c r="DJ136" s="196">
        <f t="shared" si="114"/>
        <v>331834</v>
      </c>
      <c r="DK136" s="196">
        <f t="shared" si="114"/>
        <v>675802</v>
      </c>
      <c r="DL136" s="196">
        <f t="shared" si="114"/>
        <v>691246</v>
      </c>
      <c r="DM136" s="196">
        <f t="shared" si="114"/>
        <v>959086</v>
      </c>
      <c r="DN136" s="196">
        <f t="shared" si="114"/>
        <v>0</v>
      </c>
      <c r="DO136" s="196">
        <f t="shared" si="114"/>
        <v>0</v>
      </c>
      <c r="DP136" s="196">
        <f t="shared" si="114"/>
        <v>0</v>
      </c>
      <c r="DQ136" s="196">
        <f t="shared" si="114"/>
        <v>0</v>
      </c>
      <c r="DR136" s="196">
        <f t="shared" si="114"/>
        <v>0</v>
      </c>
      <c r="DS136" s="196">
        <f t="shared" si="114"/>
        <v>0</v>
      </c>
      <c r="DT136" s="196">
        <f t="shared" si="114"/>
        <v>0</v>
      </c>
      <c r="DU136" s="196">
        <f t="shared" si="114"/>
        <v>0</v>
      </c>
      <c r="DV136" s="196">
        <f t="shared" si="114"/>
        <v>0</v>
      </c>
      <c r="DW136" s="196">
        <f t="shared" si="114"/>
        <v>0</v>
      </c>
      <c r="DX136" s="196">
        <f t="shared" si="114"/>
        <v>0</v>
      </c>
      <c r="DY136" s="196">
        <f t="shared" si="114"/>
        <v>0</v>
      </c>
      <c r="DZ136" s="196">
        <f t="shared" si="114"/>
        <v>0</v>
      </c>
      <c r="EA136" s="196">
        <f t="shared" si="114"/>
        <v>0</v>
      </c>
      <c r="EB136" s="196">
        <f t="shared" ref="EB136:GE136" si="115">EB133+EB126+EB125+EB124+EB123+EB122+EB121+EB120++EB117+EB108+EB107+EB106+EB105+EB104+EB103+EB101+EB100+EB99+EB97+EB96+EB93++EB92+EB89+EB88+EB87+EB86+EB83+EB82+EB79+EB78++EB77+EB76+EB72+EB68+EB67+EB66+EB63+EB62+EB61+EB58+EB52+EB45+EB44+EB43+EB42+EB41+EB40+EB39+EB38+EB37+EB36+EB32+EB31+EB28+EB25+EB24+EB23+EB22+EB21+EB20+EB19+EB18+EB14+EB13+EB12+EB11+EB15+EB16+EB17+EB69+EB70+EB71+EB10+EB30+EB51+EB60+EB65+EB75+EB81+EB85+EB91+EB95+EB119+EB46</f>
        <v>0</v>
      </c>
      <c r="EC136" s="196">
        <f t="shared" si="115"/>
        <v>0</v>
      </c>
      <c r="ED136" s="196">
        <f t="shared" si="115"/>
        <v>0</v>
      </c>
      <c r="EE136" s="196">
        <f t="shared" si="115"/>
        <v>0</v>
      </c>
      <c r="EF136" s="196">
        <f t="shared" si="115"/>
        <v>0</v>
      </c>
      <c r="EG136" s="196">
        <f t="shared" si="115"/>
        <v>0</v>
      </c>
      <c r="EH136" s="196">
        <f t="shared" si="115"/>
        <v>0</v>
      </c>
      <c r="EI136" s="196">
        <f t="shared" si="115"/>
        <v>0</v>
      </c>
      <c r="EJ136" s="196">
        <f t="shared" si="115"/>
        <v>0</v>
      </c>
      <c r="EK136" s="196">
        <f t="shared" si="115"/>
        <v>0</v>
      </c>
      <c r="EL136" s="196">
        <f t="shared" si="115"/>
        <v>0</v>
      </c>
      <c r="EM136" s="196">
        <f t="shared" si="115"/>
        <v>0</v>
      </c>
      <c r="EN136" s="196">
        <f t="shared" si="115"/>
        <v>0</v>
      </c>
      <c r="EO136" s="196">
        <f t="shared" si="115"/>
        <v>0</v>
      </c>
      <c r="EP136" s="196">
        <f t="shared" si="115"/>
        <v>0</v>
      </c>
      <c r="EQ136" s="196">
        <f t="shared" si="115"/>
        <v>0</v>
      </c>
      <c r="ER136" s="196">
        <f t="shared" si="115"/>
        <v>0</v>
      </c>
      <c r="ES136" s="196">
        <f t="shared" si="115"/>
        <v>0</v>
      </c>
      <c r="ET136" s="196">
        <f t="shared" si="115"/>
        <v>0</v>
      </c>
      <c r="EU136" s="196">
        <f t="shared" si="115"/>
        <v>0</v>
      </c>
      <c r="EV136" s="196">
        <f t="shared" si="115"/>
        <v>0</v>
      </c>
      <c r="EW136" s="196">
        <f t="shared" si="115"/>
        <v>0</v>
      </c>
      <c r="EX136" s="196">
        <f t="shared" si="115"/>
        <v>0</v>
      </c>
      <c r="EY136" s="196">
        <f t="shared" si="115"/>
        <v>0</v>
      </c>
      <c r="EZ136" s="196">
        <f t="shared" si="115"/>
        <v>0</v>
      </c>
      <c r="FA136" s="196">
        <f t="shared" si="115"/>
        <v>0</v>
      </c>
      <c r="FB136" s="196">
        <f t="shared" si="115"/>
        <v>0</v>
      </c>
      <c r="FC136" s="196">
        <f t="shared" si="115"/>
        <v>0</v>
      </c>
      <c r="FD136" s="196">
        <f t="shared" si="115"/>
        <v>0</v>
      </c>
      <c r="FE136" s="196">
        <f t="shared" si="115"/>
        <v>0</v>
      </c>
      <c r="FF136" s="196">
        <f t="shared" si="115"/>
        <v>0</v>
      </c>
      <c r="FG136" s="196">
        <f t="shared" si="115"/>
        <v>0</v>
      </c>
      <c r="FH136" s="196">
        <f t="shared" si="115"/>
        <v>0</v>
      </c>
      <c r="FI136" s="196">
        <f t="shared" si="115"/>
        <v>0</v>
      </c>
      <c r="FJ136" s="196">
        <f t="shared" si="115"/>
        <v>0</v>
      </c>
      <c r="FK136" s="196">
        <f t="shared" si="115"/>
        <v>0</v>
      </c>
      <c r="FL136" s="196">
        <f t="shared" si="115"/>
        <v>0</v>
      </c>
      <c r="FM136" s="196">
        <f t="shared" si="115"/>
        <v>0</v>
      </c>
      <c r="FN136" s="196">
        <f t="shared" si="115"/>
        <v>0</v>
      </c>
      <c r="FO136" s="196">
        <f t="shared" si="115"/>
        <v>0</v>
      </c>
      <c r="FP136" s="196">
        <f t="shared" si="115"/>
        <v>0</v>
      </c>
      <c r="FQ136" s="196">
        <f t="shared" si="115"/>
        <v>0</v>
      </c>
      <c r="FR136" s="196">
        <f t="shared" si="115"/>
        <v>0</v>
      </c>
      <c r="FS136" s="196">
        <f t="shared" si="115"/>
        <v>0</v>
      </c>
      <c r="FT136" s="196">
        <f t="shared" si="115"/>
        <v>0</v>
      </c>
      <c r="FU136" s="196">
        <f t="shared" si="115"/>
        <v>0</v>
      </c>
      <c r="FV136" s="196">
        <f t="shared" si="115"/>
        <v>0</v>
      </c>
      <c r="FW136" s="196">
        <f t="shared" si="115"/>
        <v>0</v>
      </c>
      <c r="FX136" s="196">
        <f t="shared" si="115"/>
        <v>0</v>
      </c>
      <c r="FY136" s="196">
        <f t="shared" si="115"/>
        <v>0</v>
      </c>
      <c r="FZ136" s="196">
        <f t="shared" si="115"/>
        <v>0</v>
      </c>
      <c r="GA136" s="196">
        <f t="shared" si="115"/>
        <v>0</v>
      </c>
      <c r="GB136" s="196">
        <f t="shared" si="115"/>
        <v>0</v>
      </c>
      <c r="GC136" s="196">
        <f t="shared" si="115"/>
        <v>0</v>
      </c>
      <c r="GD136" s="196">
        <f t="shared" si="115"/>
        <v>0</v>
      </c>
      <c r="GE136" s="196">
        <f t="shared" si="115"/>
        <v>0</v>
      </c>
    </row>
    <row r="137" spans="1:187" ht="16.5" thickBot="1" x14ac:dyDescent="0.3">
      <c r="A137" s="78"/>
      <c r="B137" s="113" t="s">
        <v>270</v>
      </c>
      <c r="C137" s="108">
        <f>C135+C136</f>
        <v>703917879.25</v>
      </c>
      <c r="D137" s="108">
        <f t="shared" ref="D137:L137" si="116">D135+D136</f>
        <v>151409456.01999998</v>
      </c>
      <c r="E137" s="108">
        <f t="shared" si="116"/>
        <v>148182722.50999999</v>
      </c>
      <c r="F137" s="108">
        <f t="shared" si="116"/>
        <v>201004964.05000001</v>
      </c>
      <c r="G137" s="109">
        <f t="shared" si="116"/>
        <v>203320736.67000002</v>
      </c>
      <c r="H137" s="110">
        <f t="shared" si="116"/>
        <v>240104934.12</v>
      </c>
      <c r="I137" s="108">
        <f t="shared" si="116"/>
        <v>41837778.019999996</v>
      </c>
      <c r="J137" s="108">
        <f t="shared" si="116"/>
        <v>54978233.039999999</v>
      </c>
      <c r="K137" s="108">
        <f t="shared" si="116"/>
        <v>72095406.390000001</v>
      </c>
      <c r="L137" s="111">
        <f t="shared" si="116"/>
        <v>71193516.670000002</v>
      </c>
      <c r="M137" s="87"/>
      <c r="N137" s="79"/>
      <c r="O137" s="79"/>
      <c r="P137" s="79"/>
      <c r="Q137" s="79"/>
      <c r="R137" s="108">
        <f>R135+R136</f>
        <v>119627770.09999999</v>
      </c>
      <c r="S137" s="108">
        <f t="shared" ref="S137:V137" si="117">S135+S136</f>
        <v>16027711.02</v>
      </c>
      <c r="T137" s="108">
        <f t="shared" si="117"/>
        <v>32305692.859999999</v>
      </c>
      <c r="U137" s="108">
        <f t="shared" si="117"/>
        <v>35476599.420000002</v>
      </c>
      <c r="V137" s="111">
        <f t="shared" si="117"/>
        <v>35817766.799999997</v>
      </c>
      <c r="W137" s="94"/>
      <c r="X137" s="79"/>
      <c r="Y137" s="79"/>
      <c r="Z137" s="79"/>
      <c r="AA137" s="79"/>
      <c r="AB137" s="108">
        <f>AB135+AB136</f>
        <v>622507</v>
      </c>
      <c r="AC137" s="108">
        <f t="shared" ref="AC137:AF137" si="118">AC135+AC136</f>
        <v>376658</v>
      </c>
      <c r="AD137" s="108">
        <f t="shared" si="118"/>
        <v>83520</v>
      </c>
      <c r="AE137" s="108">
        <f t="shared" si="118"/>
        <v>63736</v>
      </c>
      <c r="AF137" s="111">
        <f t="shared" si="118"/>
        <v>98593</v>
      </c>
      <c r="AG137" s="94"/>
      <c r="AH137" s="79"/>
      <c r="AI137" s="79"/>
      <c r="AJ137" s="79"/>
      <c r="AK137" s="79"/>
      <c r="AL137" s="108">
        <f>AL135+AL136</f>
        <v>1914017</v>
      </c>
      <c r="AM137" s="108">
        <f t="shared" ref="AM137:AP137" si="119">AM135+AM136</f>
        <v>1767784</v>
      </c>
      <c r="AN137" s="108">
        <f t="shared" si="119"/>
        <v>104746</v>
      </c>
      <c r="AO137" s="108">
        <f t="shared" si="119"/>
        <v>9698</v>
      </c>
      <c r="AP137" s="111">
        <f t="shared" si="119"/>
        <v>31789</v>
      </c>
      <c r="AQ137" s="94"/>
      <c r="AR137" s="79"/>
      <c r="AS137" s="79"/>
      <c r="AT137" s="79"/>
      <c r="AU137" s="79"/>
      <c r="AV137" s="108">
        <f>AV135+AV136</f>
        <v>10125485</v>
      </c>
      <c r="AW137" s="108">
        <f t="shared" ref="AW137:AZ137" si="120">AW135+AW136</f>
        <v>2284214</v>
      </c>
      <c r="AX137" s="108">
        <f t="shared" si="120"/>
        <v>1923677</v>
      </c>
      <c r="AY137" s="108">
        <f t="shared" si="120"/>
        <v>2959236</v>
      </c>
      <c r="AZ137" s="111">
        <f t="shared" si="120"/>
        <v>2958358</v>
      </c>
      <c r="BA137" s="87"/>
      <c r="BB137" s="79"/>
      <c r="BC137" s="79"/>
      <c r="BD137" s="79"/>
      <c r="BE137" s="79"/>
      <c r="BF137" s="108">
        <f>BF135+BF136</f>
        <v>97807362.019999996</v>
      </c>
      <c r="BG137" s="108">
        <f t="shared" ref="BG137:BJ137" si="121">BG135+BG136</f>
        <v>18786015</v>
      </c>
      <c r="BH137" s="108">
        <f t="shared" si="121"/>
        <v>18084297.18</v>
      </c>
      <c r="BI137" s="108">
        <f t="shared" si="121"/>
        <v>31123962.969999999</v>
      </c>
      <c r="BJ137" s="109">
        <f t="shared" si="121"/>
        <v>29813086.870000001</v>
      </c>
      <c r="BK137" s="110">
        <f>BK135+BK136</f>
        <v>10007793</v>
      </c>
      <c r="BL137" s="108">
        <f t="shared" ref="BL137:BO137" si="122">BL135+BL136</f>
        <v>2595396</v>
      </c>
      <c r="BM137" s="108">
        <f t="shared" si="122"/>
        <v>2476300</v>
      </c>
      <c r="BN137" s="108">
        <f t="shared" si="122"/>
        <v>2462174</v>
      </c>
      <c r="BO137" s="111">
        <f t="shared" si="122"/>
        <v>2473923</v>
      </c>
      <c r="BP137" s="87"/>
      <c r="BQ137" s="79"/>
      <c r="BR137" s="79"/>
      <c r="BS137" s="79"/>
      <c r="BT137" s="79"/>
      <c r="BU137" s="108">
        <f>BU135+BU136</f>
        <v>7573776</v>
      </c>
      <c r="BV137" s="108">
        <f t="shared" ref="BV137:BY137" si="123">BV135+BV136</f>
        <v>1902112</v>
      </c>
      <c r="BW137" s="108">
        <f t="shared" si="123"/>
        <v>1919920</v>
      </c>
      <c r="BX137" s="108">
        <f t="shared" si="123"/>
        <v>1870647</v>
      </c>
      <c r="BY137" s="109">
        <f t="shared" si="123"/>
        <v>1881097</v>
      </c>
      <c r="BZ137" s="94"/>
      <c r="CA137" s="79"/>
      <c r="CB137" s="79"/>
      <c r="CC137" s="79"/>
      <c r="CD137" s="79"/>
      <c r="CE137" s="108">
        <f>CE135+CE136</f>
        <v>202407</v>
      </c>
      <c r="CF137" s="108">
        <f t="shared" ref="CF137:CI137" si="124">CF135+CF136</f>
        <v>83608</v>
      </c>
      <c r="CG137" s="108">
        <f t="shared" si="124"/>
        <v>42854</v>
      </c>
      <c r="CH137" s="108">
        <f t="shared" si="124"/>
        <v>37973</v>
      </c>
      <c r="CI137" s="111">
        <f t="shared" si="124"/>
        <v>37972</v>
      </c>
      <c r="CJ137" s="87"/>
      <c r="CK137" s="79"/>
      <c r="CL137" s="79"/>
      <c r="CM137" s="79"/>
      <c r="CN137" s="79"/>
      <c r="CO137" s="108">
        <f>CO135+CO136</f>
        <v>38978</v>
      </c>
      <c r="CP137" s="108">
        <f t="shared" ref="CP137:CS137" si="125">CP135+CP136</f>
        <v>0</v>
      </c>
      <c r="CQ137" s="108">
        <f t="shared" si="125"/>
        <v>0</v>
      </c>
      <c r="CR137" s="108">
        <f t="shared" si="125"/>
        <v>19489</v>
      </c>
      <c r="CS137" s="109">
        <f t="shared" si="125"/>
        <v>19489</v>
      </c>
      <c r="CT137" s="94"/>
      <c r="CU137" s="79"/>
      <c r="CV137" s="79"/>
      <c r="CW137" s="79"/>
      <c r="CX137" s="79"/>
      <c r="CY137" s="108">
        <f>CY135+CY136</f>
        <v>2192632</v>
      </c>
      <c r="CZ137" s="108">
        <f t="shared" ref="CZ137:DC137" si="126">CZ135+CZ136</f>
        <v>609676</v>
      </c>
      <c r="DA137" s="108">
        <f t="shared" si="126"/>
        <v>513526</v>
      </c>
      <c r="DB137" s="108">
        <f t="shared" si="126"/>
        <v>534065</v>
      </c>
      <c r="DC137" s="111">
        <f t="shared" si="126"/>
        <v>535365</v>
      </c>
      <c r="DD137" s="87"/>
      <c r="DE137" s="79"/>
      <c r="DF137" s="79"/>
      <c r="DG137" s="79"/>
      <c r="DH137" s="79"/>
      <c r="DI137" s="108">
        <f>DI135+DI136</f>
        <v>314196767</v>
      </c>
      <c r="DJ137" s="108">
        <f t="shared" ref="DJ137:DM137" si="127">DJ135+DJ136</f>
        <v>75563391</v>
      </c>
      <c r="DK137" s="108">
        <f t="shared" si="127"/>
        <v>63203475</v>
      </c>
      <c r="DL137" s="108">
        <f t="shared" si="127"/>
        <v>87613343</v>
      </c>
      <c r="DM137" s="109">
        <f t="shared" si="127"/>
        <v>87816558</v>
      </c>
      <c r="DN137" s="79"/>
      <c r="DO137" s="79"/>
      <c r="DP137" s="79"/>
      <c r="DQ137" s="79"/>
      <c r="DR137" s="79"/>
      <c r="DS137" s="108">
        <f>DS135+DS136</f>
        <v>70782849.129999995</v>
      </c>
      <c r="DT137" s="108">
        <f t="shared" ref="DT137:DW137" si="128">DT135+DT136</f>
        <v>16337339</v>
      </c>
      <c r="DU137" s="108">
        <f t="shared" si="128"/>
        <v>13504054.469999999</v>
      </c>
      <c r="DV137" s="108">
        <f t="shared" si="128"/>
        <v>18652666.66</v>
      </c>
      <c r="DW137" s="109">
        <f t="shared" si="128"/>
        <v>22288789</v>
      </c>
      <c r="DX137" s="108">
        <f>DX135+DX136</f>
        <v>26748650</v>
      </c>
      <c r="DY137" s="108">
        <f t="shared" ref="DY137:EB137" si="129">DY135+DY136</f>
        <v>6920246</v>
      </c>
      <c r="DZ137" s="108">
        <f t="shared" si="129"/>
        <v>2348464</v>
      </c>
      <c r="EA137" s="108">
        <f t="shared" si="129"/>
        <v>8743269</v>
      </c>
      <c r="EB137" s="109">
        <f t="shared" si="129"/>
        <v>8736671</v>
      </c>
      <c r="EC137" s="94"/>
      <c r="ED137" s="79"/>
      <c r="EE137" s="79"/>
      <c r="EF137" s="79"/>
      <c r="EG137" s="79"/>
      <c r="EH137" s="79"/>
      <c r="EI137" s="79"/>
      <c r="EJ137" s="79"/>
      <c r="EK137" s="79"/>
      <c r="EL137" s="79"/>
      <c r="EM137" s="108">
        <f>EM135+EM136</f>
        <v>22289364</v>
      </c>
      <c r="EN137" s="108">
        <f t="shared" ref="EN137:EQ137" si="130">EN135+EN136</f>
        <v>5420709</v>
      </c>
      <c r="EO137" s="108">
        <f t="shared" si="130"/>
        <v>2063908</v>
      </c>
      <c r="EP137" s="108">
        <f t="shared" si="130"/>
        <v>7405673</v>
      </c>
      <c r="EQ137" s="111">
        <f t="shared" si="130"/>
        <v>7399074</v>
      </c>
      <c r="ER137" s="94"/>
      <c r="ES137" s="79"/>
      <c r="ET137" s="79"/>
      <c r="EU137" s="79"/>
      <c r="EV137" s="79"/>
      <c r="EW137" s="79"/>
      <c r="EX137" s="79"/>
      <c r="EY137" s="79"/>
      <c r="EZ137" s="79"/>
      <c r="FA137" s="79"/>
      <c r="FB137" s="108">
        <f>FB135+FB136</f>
        <v>3027827</v>
      </c>
      <c r="FC137" s="108">
        <f t="shared" ref="FC137:FF137" si="131">FC135+FC136</f>
        <v>1063550</v>
      </c>
      <c r="FD137" s="108">
        <f t="shared" si="131"/>
        <v>267633</v>
      </c>
      <c r="FE137" s="108">
        <f t="shared" si="131"/>
        <v>848322</v>
      </c>
      <c r="FF137" s="111">
        <f t="shared" si="131"/>
        <v>848322</v>
      </c>
      <c r="FG137" s="87"/>
      <c r="FH137" s="79"/>
      <c r="FI137" s="79"/>
      <c r="FJ137" s="79"/>
      <c r="FK137" s="79"/>
      <c r="FL137" s="79"/>
      <c r="FM137" s="79"/>
      <c r="FN137" s="79"/>
      <c r="FO137" s="79"/>
      <c r="FP137" s="79"/>
      <c r="FQ137" s="108">
        <f>FQ135+FQ136</f>
        <v>1431459</v>
      </c>
      <c r="FR137" s="108">
        <f t="shared" ref="FR137:FU137" si="132">FR135+FR136</f>
        <v>435987</v>
      </c>
      <c r="FS137" s="108">
        <f t="shared" si="132"/>
        <v>16923</v>
      </c>
      <c r="FT137" s="108">
        <f t="shared" si="132"/>
        <v>489274</v>
      </c>
      <c r="FU137" s="109">
        <f t="shared" si="132"/>
        <v>489275</v>
      </c>
      <c r="FV137" s="94"/>
      <c r="FW137" s="79"/>
      <c r="FX137" s="79"/>
      <c r="FY137" s="79"/>
      <c r="FZ137" s="79"/>
      <c r="GA137" s="108">
        <f>GA135+GA136</f>
        <v>52084679</v>
      </c>
      <c r="GB137" s="108">
        <f t="shared" ref="GB137:GE137" si="133">GB135+GB136</f>
        <v>10750702</v>
      </c>
      <c r="GC137" s="108">
        <f t="shared" si="133"/>
        <v>14148496</v>
      </c>
      <c r="GD137" s="108">
        <f t="shared" si="133"/>
        <v>13900279</v>
      </c>
      <c r="GE137" s="111">
        <f t="shared" si="133"/>
        <v>13285202</v>
      </c>
    </row>
  </sheetData>
  <mergeCells count="60"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AL5:AP5"/>
    <mergeCell ref="A59:A63"/>
    <mergeCell ref="A64:A72"/>
    <mergeCell ref="A74:A79"/>
    <mergeCell ref="A80:A83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A2:B2"/>
    <mergeCell ref="A94:A96"/>
    <mergeCell ref="A102:A108"/>
    <mergeCell ref="A114:A125"/>
    <mergeCell ref="AG5:AK5"/>
    <mergeCell ref="A84:A89"/>
    <mergeCell ref="A90:A93"/>
  </mergeCells>
  <pageMargins left="0.70866141732283472" right="0.70866141732283472" top="0.74803149606299213" bottom="0.74803149606299213" header="0.31496062992125984" footer="0.31496062992125984"/>
  <pageSetup paperSize="8" scale="25" fitToWidth="0" orientation="landscape" r:id="rId1"/>
  <colBreaks count="4" manualBreakCount="4">
    <brk id="37" max="1048575" man="1"/>
    <brk id="71" max="1048575" man="1"/>
    <brk id="107" max="1048575" man="1"/>
    <brk id="14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showZeros="0" topLeftCell="A77" zoomScale="85" zoomScaleNormal="85" workbookViewId="0">
      <selection sqref="A1:K88"/>
    </sheetView>
  </sheetViews>
  <sheetFormatPr defaultColWidth="9.140625" defaultRowHeight="18.75" x14ac:dyDescent="0.3"/>
  <cols>
    <col min="1" max="1" width="38" style="140" customWidth="1"/>
    <col min="2" max="2" width="12.7109375" style="140" customWidth="1"/>
    <col min="3" max="3" width="19.85546875" style="140" customWidth="1"/>
    <col min="4" max="4" width="12.140625" style="141" bestFit="1" customWidth="1"/>
    <col min="5" max="5" width="14.140625" style="142" customWidth="1"/>
    <col min="6" max="6" width="18" style="142" customWidth="1"/>
    <col min="7" max="7" width="22.85546875" style="142" bestFit="1" customWidth="1"/>
    <col min="8" max="9" width="18.85546875" style="142" bestFit="1" customWidth="1"/>
    <col min="10" max="10" width="31.28515625" style="142" customWidth="1"/>
    <col min="11" max="11" width="26" style="142" customWidth="1"/>
    <col min="12" max="12" width="14.42578125" style="142" bestFit="1" customWidth="1"/>
    <col min="13" max="13" width="17" style="142" customWidth="1"/>
    <col min="14" max="14" width="15.42578125" style="142" customWidth="1"/>
    <col min="15" max="15" width="14.5703125" style="142" customWidth="1"/>
    <col min="16" max="16" width="17" style="142" customWidth="1"/>
    <col min="17" max="16384" width="9.140625" style="142"/>
  </cols>
  <sheetData>
    <row r="1" spans="1:11" x14ac:dyDescent="0.3">
      <c r="H1" s="143"/>
      <c r="I1" s="143"/>
      <c r="J1" s="143"/>
      <c r="K1" s="143"/>
    </row>
    <row r="2" spans="1:11" ht="63" x14ac:dyDescent="0.3">
      <c r="A2" s="144"/>
      <c r="H2" s="143"/>
      <c r="I2" s="143"/>
      <c r="J2" s="143"/>
      <c r="K2" s="144" t="s">
        <v>362</v>
      </c>
    </row>
    <row r="3" spans="1:11" x14ac:dyDescent="0.3">
      <c r="H3" s="143"/>
      <c r="I3" s="143"/>
      <c r="J3" s="143"/>
      <c r="K3" s="143"/>
    </row>
    <row r="4" spans="1:11" x14ac:dyDescent="0.3">
      <c r="A4" s="234" t="s">
        <v>298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1" x14ac:dyDescent="0.3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1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</row>
    <row r="7" spans="1:11" x14ac:dyDescent="0.3">
      <c r="A7" s="234"/>
      <c r="B7" s="234"/>
      <c r="C7" s="234"/>
      <c r="D7" s="234"/>
      <c r="E7" s="234"/>
      <c r="F7" s="234"/>
      <c r="G7" s="234"/>
      <c r="H7" s="234"/>
      <c r="I7" s="234"/>
      <c r="J7" s="234"/>
      <c r="K7" s="234"/>
    </row>
    <row r="8" spans="1:11" x14ac:dyDescent="0.3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x14ac:dyDescent="0.3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</row>
    <row r="10" spans="1:11" x14ac:dyDescent="0.3">
      <c r="A10" s="235" t="s">
        <v>360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x14ac:dyDescent="0.3">
      <c r="A11" s="236" t="s">
        <v>299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</row>
    <row r="12" spans="1:11" x14ac:dyDescent="0.3">
      <c r="A12" s="145"/>
      <c r="B12" s="145"/>
      <c r="C12" s="145"/>
      <c r="D12" s="146"/>
      <c r="E12" s="146"/>
      <c r="F12" s="146"/>
      <c r="G12" s="146"/>
      <c r="H12" s="146"/>
      <c r="I12" s="146"/>
      <c r="J12" s="146"/>
      <c r="K12" s="146"/>
    </row>
    <row r="14" spans="1:11" ht="19.5" thickBot="1" x14ac:dyDescent="0.35">
      <c r="A14" s="237" t="s">
        <v>300</v>
      </c>
      <c r="B14" s="238"/>
      <c r="C14" s="239"/>
      <c r="D14" s="147" t="s">
        <v>301</v>
      </c>
      <c r="E14" s="246" t="s">
        <v>302</v>
      </c>
      <c r="F14" s="249" t="s">
        <v>303</v>
      </c>
      <c r="G14" s="252" t="s">
        <v>304</v>
      </c>
      <c r="H14" s="253"/>
      <c r="I14" s="253"/>
      <c r="J14" s="253"/>
      <c r="K14" s="254"/>
    </row>
    <row r="15" spans="1:11" ht="19.5" thickBot="1" x14ac:dyDescent="0.35">
      <c r="A15" s="240"/>
      <c r="B15" s="241"/>
      <c r="C15" s="242"/>
      <c r="D15" s="148"/>
      <c r="E15" s="247"/>
      <c r="F15" s="250"/>
      <c r="G15" s="255" t="s">
        <v>305</v>
      </c>
      <c r="H15" s="149" t="s">
        <v>306</v>
      </c>
      <c r="I15" s="150"/>
      <c r="J15" s="150"/>
      <c r="K15" s="151"/>
    </row>
    <row r="16" spans="1:11" ht="19.5" thickBot="1" x14ac:dyDescent="0.35">
      <c r="A16" s="243"/>
      <c r="B16" s="244"/>
      <c r="C16" s="245"/>
      <c r="D16" s="152"/>
      <c r="E16" s="248"/>
      <c r="F16" s="251"/>
      <c r="G16" s="256"/>
      <c r="H16" s="153" t="s">
        <v>307</v>
      </c>
      <c r="I16" s="153" t="s">
        <v>308</v>
      </c>
      <c r="J16" s="153" t="s">
        <v>309</v>
      </c>
      <c r="K16" s="154" t="s">
        <v>310</v>
      </c>
    </row>
    <row r="17" spans="1:11" ht="19.5" thickBot="1" x14ac:dyDescent="0.35">
      <c r="A17" s="260" t="s">
        <v>311</v>
      </c>
      <c r="B17" s="261"/>
      <c r="C17" s="262"/>
      <c r="D17" s="153">
        <v>1</v>
      </c>
      <c r="E17" s="153">
        <v>2</v>
      </c>
      <c r="F17" s="155">
        <v>3</v>
      </c>
      <c r="G17" s="153">
        <v>4</v>
      </c>
      <c r="H17" s="153">
        <v>5</v>
      </c>
      <c r="I17" s="153">
        <v>6</v>
      </c>
      <c r="J17" s="153">
        <v>7</v>
      </c>
      <c r="K17" s="154">
        <v>8</v>
      </c>
    </row>
    <row r="18" spans="1:11" ht="29.25" customHeight="1" thickBot="1" x14ac:dyDescent="0.35">
      <c r="A18" s="263" t="s">
        <v>312</v>
      </c>
      <c r="B18" s="264"/>
      <c r="C18" s="265"/>
      <c r="D18" s="156">
        <v>1</v>
      </c>
      <c r="E18" s="157"/>
      <c r="F18" s="158"/>
      <c r="G18" s="159">
        <f>G19+G20+G21+G22+G24+G25+G33+G38</f>
        <v>703917879.25</v>
      </c>
      <c r="H18" s="159">
        <f t="shared" ref="H18:K18" si="0">H19+H20+H21+H22+H24+H25+H33+H38</f>
        <v>151409456.01999998</v>
      </c>
      <c r="I18" s="159">
        <f t="shared" si="0"/>
        <v>148182722.50999999</v>
      </c>
      <c r="J18" s="159">
        <f t="shared" si="0"/>
        <v>201004964.04999998</v>
      </c>
      <c r="K18" s="159">
        <f t="shared" si="0"/>
        <v>203320736.67000002</v>
      </c>
    </row>
    <row r="19" spans="1:11" ht="21" thickBot="1" x14ac:dyDescent="0.35">
      <c r="A19" s="266" t="s">
        <v>313</v>
      </c>
      <c r="B19" s="267"/>
      <c r="C19" s="268"/>
      <c r="D19" s="160">
        <v>2</v>
      </c>
      <c r="E19" s="161" t="s">
        <v>314</v>
      </c>
      <c r="F19" s="198">
        <f>F43</f>
        <v>0.33810000000000001</v>
      </c>
      <c r="G19" s="163">
        <f t="shared" ref="G19:K19" si="1">G43</f>
        <v>52084679</v>
      </c>
      <c r="H19" s="163">
        <f t="shared" si="1"/>
        <v>10750702</v>
      </c>
      <c r="I19" s="163">
        <f t="shared" si="1"/>
        <v>14148496</v>
      </c>
      <c r="J19" s="163">
        <f t="shared" si="1"/>
        <v>13900279</v>
      </c>
      <c r="K19" s="163">
        <f t="shared" si="1"/>
        <v>13285202</v>
      </c>
    </row>
    <row r="20" spans="1:11" ht="67.5" customHeight="1" thickBot="1" x14ac:dyDescent="0.35">
      <c r="A20" s="269" t="s">
        <v>315</v>
      </c>
      <c r="B20" s="273" t="s">
        <v>316</v>
      </c>
      <c r="C20" s="164">
        <v>27</v>
      </c>
      <c r="D20" s="156">
        <v>3</v>
      </c>
      <c r="E20" s="165" t="s">
        <v>317</v>
      </c>
      <c r="F20" s="198">
        <f t="shared" ref="F20:F40" si="2">F44</f>
        <v>0.1857</v>
      </c>
      <c r="G20" s="163">
        <f t="shared" ref="G20:K35" si="3">G44</f>
        <v>622507</v>
      </c>
      <c r="H20" s="163">
        <f t="shared" si="3"/>
        <v>376658</v>
      </c>
      <c r="I20" s="163">
        <f t="shared" si="3"/>
        <v>83520</v>
      </c>
      <c r="J20" s="163">
        <f t="shared" si="3"/>
        <v>63736</v>
      </c>
      <c r="K20" s="163">
        <f t="shared" si="3"/>
        <v>98593</v>
      </c>
    </row>
    <row r="21" spans="1:11" ht="53.25" customHeight="1" thickBot="1" x14ac:dyDescent="0.35">
      <c r="A21" s="270"/>
      <c r="B21" s="274"/>
      <c r="C21" s="166">
        <v>28</v>
      </c>
      <c r="D21" s="156">
        <v>4</v>
      </c>
      <c r="E21" s="165" t="s">
        <v>318</v>
      </c>
      <c r="F21" s="198">
        <f t="shared" si="2"/>
        <v>0.1376</v>
      </c>
      <c r="G21" s="163">
        <f t="shared" si="3"/>
        <v>1914017</v>
      </c>
      <c r="H21" s="163">
        <f t="shared" si="3"/>
        <v>1767784</v>
      </c>
      <c r="I21" s="163">
        <f t="shared" si="3"/>
        <v>104746</v>
      </c>
      <c r="J21" s="163">
        <f t="shared" si="3"/>
        <v>9698</v>
      </c>
      <c r="K21" s="163">
        <f t="shared" si="3"/>
        <v>31789</v>
      </c>
    </row>
    <row r="22" spans="1:11" ht="29.25" customHeight="1" thickBot="1" x14ac:dyDescent="0.35">
      <c r="A22" s="270"/>
      <c r="B22" s="274"/>
      <c r="C22" s="167" t="s">
        <v>319</v>
      </c>
      <c r="D22" s="156">
        <v>5</v>
      </c>
      <c r="E22" s="165" t="s">
        <v>320</v>
      </c>
      <c r="F22" s="198">
        <f t="shared" si="2"/>
        <v>2.6598999999999999</v>
      </c>
      <c r="G22" s="163">
        <f t="shared" si="3"/>
        <v>149693317.09999999</v>
      </c>
      <c r="H22" s="163">
        <f t="shared" si="3"/>
        <v>23434140.02</v>
      </c>
      <c r="I22" s="163">
        <f t="shared" si="3"/>
        <v>36332374.859999999</v>
      </c>
      <c r="J22" s="163">
        <f t="shared" si="3"/>
        <v>44790892.420000002</v>
      </c>
      <c r="K22" s="163">
        <f t="shared" si="3"/>
        <v>45135909.799999997</v>
      </c>
    </row>
    <row r="23" spans="1:11" ht="21" thickBot="1" x14ac:dyDescent="0.35">
      <c r="A23" s="270"/>
      <c r="B23" s="274"/>
      <c r="C23" s="167">
        <v>30</v>
      </c>
      <c r="D23" s="156">
        <v>6</v>
      </c>
      <c r="E23" s="168" t="s">
        <v>321</v>
      </c>
      <c r="F23" s="198">
        <f t="shared" si="2"/>
        <v>0</v>
      </c>
      <c r="G23" s="163">
        <f t="shared" si="3"/>
        <v>1816551</v>
      </c>
      <c r="H23" s="163">
        <f t="shared" si="3"/>
        <v>321781</v>
      </c>
      <c r="I23" s="163">
        <f t="shared" si="3"/>
        <v>109601</v>
      </c>
      <c r="J23" s="163">
        <f t="shared" si="3"/>
        <v>670685</v>
      </c>
      <c r="K23" s="163">
        <f t="shared" si="3"/>
        <v>714484</v>
      </c>
    </row>
    <row r="24" spans="1:11" ht="36.75" thickBot="1" x14ac:dyDescent="0.35">
      <c r="A24" s="270"/>
      <c r="B24" s="274"/>
      <c r="C24" s="167" t="s">
        <v>322</v>
      </c>
      <c r="D24" s="156">
        <v>7</v>
      </c>
      <c r="E24" s="165" t="s">
        <v>323</v>
      </c>
      <c r="F24" s="198">
        <f t="shared" si="2"/>
        <v>0.54</v>
      </c>
      <c r="G24" s="163">
        <f t="shared" si="3"/>
        <v>13192290</v>
      </c>
      <c r="H24" s="163">
        <f t="shared" si="3"/>
        <v>3347764</v>
      </c>
      <c r="I24" s="163">
        <f t="shared" si="3"/>
        <v>2191310</v>
      </c>
      <c r="J24" s="163">
        <f t="shared" si="3"/>
        <v>3827047</v>
      </c>
      <c r="K24" s="163">
        <f t="shared" si="3"/>
        <v>3826169</v>
      </c>
    </row>
    <row r="25" spans="1:11" ht="24.75" thickBot="1" x14ac:dyDescent="0.35">
      <c r="A25" s="270"/>
      <c r="B25" s="274"/>
      <c r="C25" s="167" t="s">
        <v>324</v>
      </c>
      <c r="D25" s="156">
        <v>8</v>
      </c>
      <c r="E25" s="165" t="s">
        <v>325</v>
      </c>
      <c r="F25" s="198">
        <f t="shared" si="2"/>
        <v>1.8866000000000001</v>
      </c>
      <c r="G25" s="163">
        <f t="shared" si="3"/>
        <v>101431453.02</v>
      </c>
      <c r="H25" s="163">
        <f t="shared" si="3"/>
        <v>19831678</v>
      </c>
      <c r="I25" s="163">
        <f t="shared" si="3"/>
        <v>18614746.18</v>
      </c>
      <c r="J25" s="163">
        <f t="shared" si="3"/>
        <v>32147301.969999999</v>
      </c>
      <c r="K25" s="163">
        <f t="shared" si="3"/>
        <v>30837726.870000001</v>
      </c>
    </row>
    <row r="26" spans="1:11" ht="21" thickBot="1" x14ac:dyDescent="0.35">
      <c r="A26" s="270"/>
      <c r="B26" s="274"/>
      <c r="C26" s="167">
        <v>33</v>
      </c>
      <c r="D26" s="156">
        <v>9</v>
      </c>
      <c r="E26" s="168" t="s">
        <v>321</v>
      </c>
      <c r="F26" s="198">
        <f t="shared" si="2"/>
        <v>0</v>
      </c>
      <c r="G26" s="163">
        <f t="shared" si="3"/>
        <v>44838894</v>
      </c>
      <c r="H26" s="163">
        <f t="shared" si="3"/>
        <v>8014601</v>
      </c>
      <c r="I26" s="163">
        <f t="shared" si="3"/>
        <v>9083088</v>
      </c>
      <c r="J26" s="163">
        <f t="shared" si="3"/>
        <v>14560455</v>
      </c>
      <c r="K26" s="163">
        <f t="shared" si="3"/>
        <v>13180750</v>
      </c>
    </row>
    <row r="27" spans="1:11" ht="21" thickBot="1" x14ac:dyDescent="0.35">
      <c r="A27" s="271"/>
      <c r="B27" s="275"/>
      <c r="C27" s="167">
        <v>34</v>
      </c>
      <c r="D27" s="156">
        <v>10</v>
      </c>
      <c r="E27" s="165" t="s">
        <v>326</v>
      </c>
      <c r="F27" s="198">
        <f t="shared" si="2"/>
        <v>2.75E-2</v>
      </c>
      <c r="G27" s="163">
        <f t="shared" si="3"/>
        <v>1202069</v>
      </c>
      <c r="H27" s="163">
        <f t="shared" si="3"/>
        <v>153007</v>
      </c>
      <c r="I27" s="163">
        <f t="shared" si="3"/>
        <v>47320</v>
      </c>
      <c r="J27" s="163">
        <f t="shared" si="3"/>
        <v>500045</v>
      </c>
      <c r="K27" s="163">
        <f t="shared" si="3"/>
        <v>501697</v>
      </c>
    </row>
    <row r="28" spans="1:11" ht="21" thickBot="1" x14ac:dyDescent="0.35">
      <c r="A28" s="271"/>
      <c r="B28" s="275"/>
      <c r="C28" s="167">
        <v>35</v>
      </c>
      <c r="D28" s="156">
        <v>11</v>
      </c>
      <c r="E28" s="165" t="s">
        <v>327</v>
      </c>
      <c r="F28" s="198">
        <f t="shared" si="2"/>
        <v>1.1900000000000001E-2</v>
      </c>
      <c r="G28" s="163">
        <f t="shared" si="3"/>
        <v>4273809</v>
      </c>
      <c r="H28" s="163">
        <f t="shared" si="3"/>
        <v>671308</v>
      </c>
      <c r="I28" s="163">
        <f t="shared" si="3"/>
        <v>635990</v>
      </c>
      <c r="J28" s="163">
        <f t="shared" si="3"/>
        <v>1489846</v>
      </c>
      <c r="K28" s="163">
        <f t="shared" si="3"/>
        <v>1494257</v>
      </c>
    </row>
    <row r="29" spans="1:11" ht="36.75" thickBot="1" x14ac:dyDescent="0.35">
      <c r="A29" s="271"/>
      <c r="B29" s="275"/>
      <c r="C29" s="167">
        <v>36</v>
      </c>
      <c r="D29" s="156">
        <v>12</v>
      </c>
      <c r="E29" s="165" t="s">
        <v>328</v>
      </c>
      <c r="F29" s="198">
        <f t="shared" si="2"/>
        <v>0.1125</v>
      </c>
      <c r="G29" s="163">
        <f t="shared" si="3"/>
        <v>1789667</v>
      </c>
      <c r="H29" s="163">
        <f t="shared" si="3"/>
        <v>103929</v>
      </c>
      <c r="I29" s="163">
        <f t="shared" si="3"/>
        <v>42183</v>
      </c>
      <c r="J29" s="163">
        <f t="shared" si="3"/>
        <v>821777</v>
      </c>
      <c r="K29" s="163">
        <f t="shared" si="3"/>
        <v>821778</v>
      </c>
    </row>
    <row r="30" spans="1:11" ht="36.75" thickBot="1" x14ac:dyDescent="0.35">
      <c r="A30" s="271"/>
      <c r="B30" s="275"/>
      <c r="C30" s="167">
        <v>37</v>
      </c>
      <c r="D30" s="156">
        <v>13</v>
      </c>
      <c r="E30" s="165" t="s">
        <v>329</v>
      </c>
      <c r="F30" s="198">
        <f t="shared" si="2"/>
        <v>4.7699999999999999E-2</v>
      </c>
      <c r="G30" s="163">
        <f t="shared" si="3"/>
        <v>2453890</v>
      </c>
      <c r="H30" s="163">
        <f t="shared" si="3"/>
        <v>614964</v>
      </c>
      <c r="I30" s="163">
        <f t="shared" si="3"/>
        <v>396506</v>
      </c>
      <c r="J30" s="163">
        <f t="shared" si="3"/>
        <v>714960</v>
      </c>
      <c r="K30" s="163">
        <f t="shared" si="3"/>
        <v>727460</v>
      </c>
    </row>
    <row r="31" spans="1:11" ht="36.75" thickBot="1" x14ac:dyDescent="0.35">
      <c r="A31" s="271"/>
      <c r="B31" s="275"/>
      <c r="C31" s="167">
        <v>38</v>
      </c>
      <c r="D31" s="156">
        <v>14</v>
      </c>
      <c r="E31" s="165" t="s">
        <v>330</v>
      </c>
      <c r="F31" s="198">
        <f t="shared" si="2"/>
        <v>0</v>
      </c>
      <c r="G31" s="163">
        <f t="shared" si="3"/>
        <v>0</v>
      </c>
      <c r="H31" s="163">
        <f t="shared" si="3"/>
        <v>0</v>
      </c>
      <c r="I31" s="163">
        <f t="shared" si="3"/>
        <v>0</v>
      </c>
      <c r="J31" s="163">
        <f t="shared" si="3"/>
        <v>0</v>
      </c>
      <c r="K31" s="163">
        <f t="shared" si="3"/>
        <v>0</v>
      </c>
    </row>
    <row r="32" spans="1:11" ht="24.75" thickBot="1" x14ac:dyDescent="0.35">
      <c r="A32" s="272"/>
      <c r="B32" s="276"/>
      <c r="C32" s="169">
        <v>39</v>
      </c>
      <c r="D32" s="156">
        <v>15</v>
      </c>
      <c r="E32" s="161" t="s">
        <v>331</v>
      </c>
      <c r="F32" s="198">
        <f t="shared" si="2"/>
        <v>5.0099999999999999E-2</v>
      </c>
      <c r="G32" s="163">
        <f t="shared" si="3"/>
        <v>1811840</v>
      </c>
      <c r="H32" s="163">
        <f t="shared" si="3"/>
        <v>451878</v>
      </c>
      <c r="I32" s="163">
        <f t="shared" si="3"/>
        <v>274006</v>
      </c>
      <c r="J32" s="163">
        <f t="shared" si="3"/>
        <v>542978</v>
      </c>
      <c r="K32" s="163">
        <f t="shared" si="3"/>
        <v>542978</v>
      </c>
    </row>
    <row r="33" spans="1:16" ht="24.75" thickBot="1" x14ac:dyDescent="0.35">
      <c r="A33" s="277" t="s">
        <v>332</v>
      </c>
      <c r="B33" s="244"/>
      <c r="C33" s="278"/>
      <c r="D33" s="160">
        <v>16</v>
      </c>
      <c r="E33" s="170" t="s">
        <v>333</v>
      </c>
      <c r="F33" s="198">
        <f t="shared" si="2"/>
        <v>0.17671000000000001</v>
      </c>
      <c r="G33" s="163">
        <f t="shared" si="3"/>
        <v>314196767</v>
      </c>
      <c r="H33" s="163">
        <f t="shared" si="3"/>
        <v>75563391</v>
      </c>
      <c r="I33" s="163">
        <f t="shared" si="3"/>
        <v>63203475</v>
      </c>
      <c r="J33" s="163">
        <f t="shared" si="3"/>
        <v>87613343</v>
      </c>
      <c r="K33" s="163">
        <f t="shared" si="3"/>
        <v>87816558</v>
      </c>
    </row>
    <row r="34" spans="1:16" ht="21" thickBot="1" x14ac:dyDescent="0.35">
      <c r="A34" s="279" t="s">
        <v>334</v>
      </c>
      <c r="B34" s="261"/>
      <c r="C34" s="262"/>
      <c r="D34" s="156">
        <v>17</v>
      </c>
      <c r="E34" s="161" t="s">
        <v>321</v>
      </c>
      <c r="F34" s="198">
        <f t="shared" si="2"/>
        <v>0</v>
      </c>
      <c r="G34" s="163">
        <f t="shared" si="3"/>
        <v>0</v>
      </c>
      <c r="H34" s="163">
        <f t="shared" si="3"/>
        <v>0</v>
      </c>
      <c r="I34" s="163">
        <f t="shared" si="3"/>
        <v>0</v>
      </c>
      <c r="J34" s="163">
        <f t="shared" si="3"/>
        <v>0</v>
      </c>
      <c r="K34" s="163">
        <f t="shared" si="3"/>
        <v>0</v>
      </c>
    </row>
    <row r="35" spans="1:16" ht="24.75" thickBot="1" x14ac:dyDescent="0.35">
      <c r="A35" s="257" t="s">
        <v>335</v>
      </c>
      <c r="B35" s="258"/>
      <c r="C35" s="259"/>
      <c r="D35" s="160">
        <v>18</v>
      </c>
      <c r="E35" s="171" t="s">
        <v>333</v>
      </c>
      <c r="F35" s="198">
        <f t="shared" si="2"/>
        <v>1.001E-2</v>
      </c>
      <c r="G35" s="163">
        <f t="shared" si="3"/>
        <v>69499082</v>
      </c>
      <c r="H35" s="163">
        <f t="shared" si="3"/>
        <v>14527529</v>
      </c>
      <c r="I35" s="163">
        <f t="shared" si="3"/>
        <v>16843676</v>
      </c>
      <c r="J35" s="163">
        <f t="shared" si="3"/>
        <v>19063938</v>
      </c>
      <c r="K35" s="163">
        <f t="shared" si="3"/>
        <v>19063939</v>
      </c>
    </row>
    <row r="36" spans="1:16" ht="24.75" thickBot="1" x14ac:dyDescent="0.35">
      <c r="A36" s="257" t="s">
        <v>336</v>
      </c>
      <c r="B36" s="258"/>
      <c r="C36" s="259"/>
      <c r="D36" s="156">
        <v>19</v>
      </c>
      <c r="E36" s="171" t="s">
        <v>333</v>
      </c>
      <c r="F36" s="198">
        <f t="shared" si="2"/>
        <v>0</v>
      </c>
      <c r="G36" s="163">
        <f t="shared" ref="G36:K40" si="4">G60</f>
        <v>0</v>
      </c>
      <c r="H36" s="163">
        <f t="shared" si="4"/>
        <v>0</v>
      </c>
      <c r="I36" s="163">
        <f t="shared" si="4"/>
        <v>0</v>
      </c>
      <c r="J36" s="163">
        <f t="shared" si="4"/>
        <v>0</v>
      </c>
      <c r="K36" s="163">
        <f t="shared" si="4"/>
        <v>0</v>
      </c>
    </row>
    <row r="37" spans="1:16" ht="24.75" thickBot="1" x14ac:dyDescent="0.35">
      <c r="A37" s="257" t="s">
        <v>337</v>
      </c>
      <c r="B37" s="258"/>
      <c r="C37" s="259"/>
      <c r="D37" s="160">
        <v>20</v>
      </c>
      <c r="E37" s="171" t="s">
        <v>333</v>
      </c>
      <c r="F37" s="198">
        <f t="shared" si="2"/>
        <v>4.5999999999999999E-3</v>
      </c>
      <c r="G37" s="163">
        <f t="shared" si="4"/>
        <v>8829883</v>
      </c>
      <c r="H37" s="163">
        <f t="shared" si="4"/>
        <v>1362167</v>
      </c>
      <c r="I37" s="163">
        <f t="shared" si="4"/>
        <v>365097</v>
      </c>
      <c r="J37" s="163">
        <f t="shared" si="4"/>
        <v>3692264</v>
      </c>
      <c r="K37" s="163">
        <f t="shared" si="4"/>
        <v>3410355</v>
      </c>
    </row>
    <row r="38" spans="1:16" ht="21" thickBot="1" x14ac:dyDescent="0.35">
      <c r="A38" s="280" t="s">
        <v>338</v>
      </c>
      <c r="B38" s="281"/>
      <c r="C38" s="282"/>
      <c r="D38" s="156">
        <v>21</v>
      </c>
      <c r="E38" s="171" t="s">
        <v>339</v>
      </c>
      <c r="F38" s="198">
        <f t="shared" si="2"/>
        <v>6.2960000000000002E-2</v>
      </c>
      <c r="G38" s="163">
        <f t="shared" si="4"/>
        <v>70782849.129999995</v>
      </c>
      <c r="H38" s="163">
        <f t="shared" si="4"/>
        <v>16337339</v>
      </c>
      <c r="I38" s="163">
        <f t="shared" si="4"/>
        <v>13504054.469999999</v>
      </c>
      <c r="J38" s="163">
        <f t="shared" si="4"/>
        <v>18652666.66</v>
      </c>
      <c r="K38" s="163">
        <f t="shared" si="4"/>
        <v>22288789</v>
      </c>
    </row>
    <row r="39" spans="1:16" ht="21" thickBot="1" x14ac:dyDescent="0.35">
      <c r="A39" s="257" t="s">
        <v>335</v>
      </c>
      <c r="B39" s="258"/>
      <c r="C39" s="259"/>
      <c r="D39" s="160">
        <v>22</v>
      </c>
      <c r="E39" s="171" t="s">
        <v>339</v>
      </c>
      <c r="F39" s="198">
        <f t="shared" si="2"/>
        <v>6.4409999999999997E-3</v>
      </c>
      <c r="G39" s="163">
        <f t="shared" si="4"/>
        <v>34210988</v>
      </c>
      <c r="H39" s="163">
        <f t="shared" si="4"/>
        <v>8513555</v>
      </c>
      <c r="I39" s="163">
        <f t="shared" si="4"/>
        <v>8501877</v>
      </c>
      <c r="J39" s="163">
        <f t="shared" si="4"/>
        <v>8599778</v>
      </c>
      <c r="K39" s="163">
        <f t="shared" si="4"/>
        <v>8595778</v>
      </c>
    </row>
    <row r="40" spans="1:16" ht="21" thickBot="1" x14ac:dyDescent="0.35">
      <c r="A40" s="257" t="s">
        <v>340</v>
      </c>
      <c r="B40" s="258"/>
      <c r="C40" s="259"/>
      <c r="D40" s="156">
        <v>23</v>
      </c>
      <c r="E40" s="171" t="s">
        <v>339</v>
      </c>
      <c r="F40" s="198">
        <f t="shared" si="2"/>
        <v>0</v>
      </c>
      <c r="G40" s="163">
        <f t="shared" si="4"/>
        <v>0</v>
      </c>
      <c r="H40" s="163">
        <f t="shared" si="4"/>
        <v>0</v>
      </c>
      <c r="I40" s="163">
        <f t="shared" si="4"/>
        <v>0</v>
      </c>
      <c r="J40" s="163">
        <f t="shared" si="4"/>
        <v>0</v>
      </c>
      <c r="K40" s="163">
        <f t="shared" si="4"/>
        <v>0</v>
      </c>
    </row>
    <row r="41" spans="1:16" ht="21.6" customHeight="1" thickBot="1" x14ac:dyDescent="0.35">
      <c r="A41" s="285" t="s">
        <v>341</v>
      </c>
      <c r="B41" s="286"/>
      <c r="C41" s="287"/>
      <c r="D41" s="160">
        <v>24</v>
      </c>
      <c r="E41" s="171" t="s">
        <v>342</v>
      </c>
      <c r="F41" s="198">
        <f>F86</f>
        <v>0</v>
      </c>
      <c r="G41" s="172">
        <f>G86</f>
        <v>0</v>
      </c>
      <c r="H41" s="172">
        <f t="shared" ref="H41:K41" si="5">H86</f>
        <v>0</v>
      </c>
      <c r="I41" s="172">
        <f t="shared" si="5"/>
        <v>0</v>
      </c>
      <c r="J41" s="172">
        <f t="shared" si="5"/>
        <v>0</v>
      </c>
      <c r="K41" s="172">
        <f t="shared" si="5"/>
        <v>0</v>
      </c>
    </row>
    <row r="42" spans="1:16" ht="30.6" customHeight="1" thickBot="1" x14ac:dyDescent="0.35">
      <c r="A42" s="288" t="s">
        <v>343</v>
      </c>
      <c r="B42" s="289"/>
      <c r="C42" s="290"/>
      <c r="D42" s="156">
        <v>25</v>
      </c>
      <c r="E42" s="173"/>
      <c r="F42" s="198"/>
      <c r="G42" s="159">
        <f>G43+G44+G45+G46+G48+G49+G57+G62</f>
        <v>703917879.25</v>
      </c>
      <c r="H42" s="159">
        <f t="shared" ref="H42:K42" si="6">H43+H44+H45+H46+H48+H49+H57+H62</f>
        <v>151409456.01999998</v>
      </c>
      <c r="I42" s="159">
        <f t="shared" si="6"/>
        <v>148182722.50999999</v>
      </c>
      <c r="J42" s="159">
        <f t="shared" si="6"/>
        <v>201004964.04999998</v>
      </c>
      <c r="K42" s="159">
        <f t="shared" si="6"/>
        <v>203320736.67000002</v>
      </c>
      <c r="L42" s="174"/>
      <c r="M42" s="174">
        <f>'прил 2 СОГАЗ с 01.09.20'!C137</f>
        <v>703917879.25</v>
      </c>
      <c r="N42" s="174"/>
      <c r="O42" s="174"/>
      <c r="P42" s="174"/>
    </row>
    <row r="43" spans="1:16" ht="21" thickBot="1" x14ac:dyDescent="0.35">
      <c r="A43" s="291" t="s">
        <v>344</v>
      </c>
      <c r="B43" s="292"/>
      <c r="C43" s="293"/>
      <c r="D43" s="160">
        <v>26</v>
      </c>
      <c r="E43" s="165" t="s">
        <v>314</v>
      </c>
      <c r="F43" s="198">
        <v>0.33810000000000001</v>
      </c>
      <c r="G43" s="163">
        <f>'прил 2 СОГАЗ с 01.09.20'!GA137</f>
        <v>52084679</v>
      </c>
      <c r="H43" s="163">
        <f>'прил 2 СОГАЗ с 01.09.20'!GB137</f>
        <v>10750702</v>
      </c>
      <c r="I43" s="163">
        <f>'прил 2 СОГАЗ с 01.09.20'!GC137</f>
        <v>14148496</v>
      </c>
      <c r="J43" s="163">
        <f>'прил 2 СОГАЗ с 01.09.20'!GD137</f>
        <v>13900279</v>
      </c>
      <c r="K43" s="163">
        <f>'прил 2 СОГАЗ с 01.09.20'!GE137</f>
        <v>13285202</v>
      </c>
    </row>
    <row r="44" spans="1:16" ht="60.75" thickBot="1" x14ac:dyDescent="0.35">
      <c r="A44" s="269" t="s">
        <v>315</v>
      </c>
      <c r="B44" s="273" t="s">
        <v>316</v>
      </c>
      <c r="C44" s="175"/>
      <c r="D44" s="156">
        <v>27</v>
      </c>
      <c r="E44" s="165" t="s">
        <v>317</v>
      </c>
      <c r="F44" s="198">
        <v>0.1857</v>
      </c>
      <c r="G44" s="159">
        <f>'прил 2 СОГАЗ с 01.09.20'!AB137</f>
        <v>622507</v>
      </c>
      <c r="H44" s="159">
        <f>'прил 2 СОГАЗ с 01.09.20'!AC137</f>
        <v>376658</v>
      </c>
      <c r="I44" s="159">
        <f>'прил 2 СОГАЗ с 01.09.20'!AD137</f>
        <v>83520</v>
      </c>
      <c r="J44" s="159">
        <f>'прил 2 СОГАЗ с 01.09.20'!AE137</f>
        <v>63736</v>
      </c>
      <c r="K44" s="159">
        <f>'прил 2 СОГАЗ с 01.09.20'!AF137</f>
        <v>98593</v>
      </c>
    </row>
    <row r="45" spans="1:16" ht="48.75" thickBot="1" x14ac:dyDescent="0.35">
      <c r="A45" s="270"/>
      <c r="B45" s="274"/>
      <c r="C45" s="176"/>
      <c r="D45" s="156">
        <v>28</v>
      </c>
      <c r="E45" s="165" t="s">
        <v>318</v>
      </c>
      <c r="F45" s="198">
        <v>0.1376</v>
      </c>
      <c r="G45" s="159">
        <f>'прил 2 СОГАЗ с 01.09.20'!AL137</f>
        <v>1914017</v>
      </c>
      <c r="H45" s="159">
        <f>'прил 2 СОГАЗ с 01.09.20'!AM137</f>
        <v>1767784</v>
      </c>
      <c r="I45" s="159">
        <f>'прил 2 СОГАЗ с 01.09.20'!AN137</f>
        <v>104746</v>
      </c>
      <c r="J45" s="159">
        <f>'прил 2 СОГАЗ с 01.09.20'!AO137</f>
        <v>9698</v>
      </c>
      <c r="K45" s="159">
        <f>'прил 2 СОГАЗ с 01.09.20'!AP137</f>
        <v>31789</v>
      </c>
    </row>
    <row r="46" spans="1:16" ht="24.75" thickBot="1" x14ac:dyDescent="0.35">
      <c r="A46" s="270"/>
      <c r="B46" s="274"/>
      <c r="C46" s="176"/>
      <c r="D46" s="156">
        <v>29</v>
      </c>
      <c r="E46" s="165" t="s">
        <v>345</v>
      </c>
      <c r="F46" s="198">
        <v>2.6598999999999999</v>
      </c>
      <c r="G46" s="159">
        <f>'прил 2 СОГАЗ с 01.09.20'!R137+'прил 2 СОГАЗ с 01.09.20'!BU137+'прил 2 СОГАЗ с 01.09.20'!CE137+'прил 2 СОГАЗ с 01.09.20'!EM137</f>
        <v>149693317.09999999</v>
      </c>
      <c r="H46" s="159">
        <f>'прил 2 СОГАЗ с 01.09.20'!S137+'прил 2 СОГАЗ с 01.09.20'!BV137+'прил 2 СОГАЗ с 01.09.20'!CF137+'прил 2 СОГАЗ с 01.09.20'!EN137</f>
        <v>23434140.02</v>
      </c>
      <c r="I46" s="159">
        <f>'прил 2 СОГАЗ с 01.09.20'!T137+'прил 2 СОГАЗ с 01.09.20'!BW137+'прил 2 СОГАЗ с 01.09.20'!CG137+'прил 2 СОГАЗ с 01.09.20'!EO137</f>
        <v>36332374.859999999</v>
      </c>
      <c r="J46" s="159">
        <f>'прил 2 СОГАЗ с 01.09.20'!U137+'прил 2 СОГАЗ с 01.09.20'!BX137+'прил 2 СОГАЗ с 01.09.20'!CH137+'прил 2 СОГАЗ с 01.09.20'!EP137</f>
        <v>44790892.420000002</v>
      </c>
      <c r="K46" s="159">
        <f>'прил 2 СОГАЗ с 01.09.20'!V137+'прил 2 СОГАЗ с 01.09.20'!BY137+'прил 2 СОГАЗ с 01.09.20'!CI137+'прил 2 СОГАЗ с 01.09.20'!EQ137</f>
        <v>45135909.799999997</v>
      </c>
    </row>
    <row r="47" spans="1:16" ht="21" thickBot="1" x14ac:dyDescent="0.35">
      <c r="A47" s="270"/>
      <c r="B47" s="274"/>
      <c r="C47" s="176"/>
      <c r="D47" s="156">
        <v>30</v>
      </c>
      <c r="E47" s="161" t="s">
        <v>321</v>
      </c>
      <c r="F47" s="198"/>
      <c r="G47" s="159">
        <f>'прил 2 СОГАЗ с 01.09.20'!R136</f>
        <v>1816551</v>
      </c>
      <c r="H47" s="159">
        <f>'прил 2 СОГАЗ с 01.09.20'!S136</f>
        <v>321781</v>
      </c>
      <c r="I47" s="159">
        <f>'прил 2 СОГАЗ с 01.09.20'!T136</f>
        <v>109601</v>
      </c>
      <c r="J47" s="159">
        <f>'прил 2 СОГАЗ с 01.09.20'!U136</f>
        <v>670685</v>
      </c>
      <c r="K47" s="159">
        <f>'прил 2 СОГАЗ с 01.09.20'!V136</f>
        <v>714484</v>
      </c>
    </row>
    <row r="48" spans="1:16" ht="21" customHeight="1" thickBot="1" x14ac:dyDescent="0.35">
      <c r="A48" s="270"/>
      <c r="B48" s="274"/>
      <c r="C48" s="176"/>
      <c r="D48" s="156">
        <v>31</v>
      </c>
      <c r="E48" s="165" t="s">
        <v>323</v>
      </c>
      <c r="F48" s="198">
        <v>0.54</v>
      </c>
      <c r="G48" s="177">
        <f>'прил 2 СОГАЗ с 01.09.20'!FB137+'прил 2 СОГАЗ с 01.09.20'!CO137+'прил 2 СОГАЗ с 01.09.20'!AV137</f>
        <v>13192290</v>
      </c>
      <c r="H48" s="177">
        <f>'прил 2 СОГАЗ с 01.09.20'!FC137+'прил 2 СОГАЗ с 01.09.20'!CP137+'прил 2 СОГАЗ с 01.09.20'!AW137</f>
        <v>3347764</v>
      </c>
      <c r="I48" s="177">
        <f>'прил 2 СОГАЗ с 01.09.20'!FD137+'прил 2 СОГАЗ с 01.09.20'!CQ137+'прил 2 СОГАЗ с 01.09.20'!AX137</f>
        <v>2191310</v>
      </c>
      <c r="J48" s="177">
        <f>'прил 2 СОГАЗ с 01.09.20'!FE137+'прил 2 СОГАЗ с 01.09.20'!CR137+'прил 2 СОГАЗ с 01.09.20'!AY137</f>
        <v>3827047</v>
      </c>
      <c r="K48" s="177">
        <f>'прил 2 СОГАЗ с 01.09.20'!FF137+'прил 2 СОГАЗ с 01.09.20'!CS137+'прил 2 СОГАЗ с 01.09.20'!AZ137</f>
        <v>3826169</v>
      </c>
    </row>
    <row r="49" spans="1:11" ht="24.75" thickBot="1" x14ac:dyDescent="0.35">
      <c r="A49" s="270"/>
      <c r="B49" s="274"/>
      <c r="C49" s="176"/>
      <c r="D49" s="156">
        <v>32</v>
      </c>
      <c r="E49" s="165" t="s">
        <v>325</v>
      </c>
      <c r="F49" s="198">
        <v>1.8866000000000001</v>
      </c>
      <c r="G49" s="177">
        <f>'прил 2 СОГАЗ с 01.09.20'!BF137+'прил 2 СОГАЗ с 01.09.20'!CY137+'прил 2 СОГАЗ с 01.09.20'!FQ137</f>
        <v>101431453.02</v>
      </c>
      <c r="H49" s="177">
        <f>'прил 2 СОГАЗ с 01.09.20'!BG137+'прил 2 СОГАЗ с 01.09.20'!CZ137+'прил 2 СОГАЗ с 01.09.20'!FR137</f>
        <v>19831678</v>
      </c>
      <c r="I49" s="177">
        <f>'прил 2 СОГАЗ с 01.09.20'!BH137+'прил 2 СОГАЗ с 01.09.20'!DA137+'прил 2 СОГАЗ с 01.09.20'!FS137</f>
        <v>18614746.18</v>
      </c>
      <c r="J49" s="177">
        <f>'прил 2 СОГАЗ с 01.09.20'!BI137+'прил 2 СОГАЗ с 01.09.20'!DB137+'прил 2 СОГАЗ с 01.09.20'!FT137</f>
        <v>32147301.969999999</v>
      </c>
      <c r="K49" s="177">
        <f>'прил 2 СОГАЗ с 01.09.20'!BJ137+'прил 2 СОГАЗ с 01.09.20'!DC137+'прил 2 СОГАЗ с 01.09.20'!FU137</f>
        <v>30837726.870000001</v>
      </c>
    </row>
    <row r="50" spans="1:11" ht="21" thickBot="1" x14ac:dyDescent="0.35">
      <c r="A50" s="270"/>
      <c r="B50" s="274"/>
      <c r="C50" s="176"/>
      <c r="D50" s="156">
        <v>33</v>
      </c>
      <c r="E50" s="161" t="s">
        <v>321</v>
      </c>
      <c r="F50" s="198"/>
      <c r="G50" s="159">
        <f>'прил 2 СОГАЗ с 01.09.20'!BF136</f>
        <v>44838894</v>
      </c>
      <c r="H50" s="159">
        <f>'прил 2 СОГАЗ с 01.09.20'!BG136</f>
        <v>8014601</v>
      </c>
      <c r="I50" s="159">
        <f>'прил 2 СОГАЗ с 01.09.20'!BH136</f>
        <v>9083088</v>
      </c>
      <c r="J50" s="159">
        <f>'прил 2 СОГАЗ с 01.09.20'!BI136</f>
        <v>14560455</v>
      </c>
      <c r="K50" s="159">
        <f>'прил 2 СОГАЗ с 01.09.20'!BJ136</f>
        <v>13180750</v>
      </c>
    </row>
    <row r="51" spans="1:11" ht="21" thickBot="1" x14ac:dyDescent="0.35">
      <c r="A51" s="271"/>
      <c r="B51" s="275"/>
      <c r="C51" s="176"/>
      <c r="D51" s="156">
        <v>34</v>
      </c>
      <c r="E51" s="165" t="s">
        <v>326</v>
      </c>
      <c r="F51" s="198">
        <v>2.75E-2</v>
      </c>
      <c r="G51" s="159">
        <f>'прил 2 СОГАЗ с 01.09.20'!C124+'прил 2 СОГАЗ с 01.09.20'!C125+'прил 2 СОГАЗ с 01.09.20'!C108+'прил 2 СОГАЗ с 01.09.20'!C107+'прил 2 СОГАЗ с 01.09.20'!C39+'прил 2 СОГАЗ с 01.09.20'!C22+'прил 2 СОГАЗ с 01.09.20'!C21</f>
        <v>1202069</v>
      </c>
      <c r="H51" s="159">
        <f>'прил 2 СОГАЗ с 01.09.20'!D124+'прил 2 СОГАЗ с 01.09.20'!D125+'прил 2 СОГАЗ с 01.09.20'!D108+'прил 2 СОГАЗ с 01.09.20'!D107+'прил 2 СОГАЗ с 01.09.20'!D39+'прил 2 СОГАЗ с 01.09.20'!D22+'прил 2 СОГАЗ с 01.09.20'!D21</f>
        <v>153007</v>
      </c>
      <c r="I51" s="159">
        <f>'прил 2 СОГАЗ с 01.09.20'!E124+'прил 2 СОГАЗ с 01.09.20'!E125+'прил 2 СОГАЗ с 01.09.20'!E108+'прил 2 СОГАЗ с 01.09.20'!E107+'прил 2 СОГАЗ с 01.09.20'!E39+'прил 2 СОГАЗ с 01.09.20'!E22+'прил 2 СОГАЗ с 01.09.20'!E21</f>
        <v>47320</v>
      </c>
      <c r="J51" s="159">
        <f>'прил 2 СОГАЗ с 01.09.20'!F124+'прил 2 СОГАЗ с 01.09.20'!F125+'прил 2 СОГАЗ с 01.09.20'!F108+'прил 2 СОГАЗ с 01.09.20'!F107+'прил 2 СОГАЗ с 01.09.20'!F39+'прил 2 СОГАЗ с 01.09.20'!F22+'прил 2 СОГАЗ с 01.09.20'!F21</f>
        <v>500045</v>
      </c>
      <c r="K51" s="159">
        <f>'прил 2 СОГАЗ с 01.09.20'!G124+'прил 2 СОГАЗ с 01.09.20'!G125+'прил 2 СОГАЗ с 01.09.20'!G108+'прил 2 СОГАЗ с 01.09.20'!G107+'прил 2 СОГАЗ с 01.09.20'!G39+'прил 2 СОГАЗ с 01.09.20'!G22+'прил 2 СОГАЗ с 01.09.20'!G21</f>
        <v>501697</v>
      </c>
    </row>
    <row r="52" spans="1:11" ht="21" thickBot="1" x14ac:dyDescent="0.35">
      <c r="A52" s="271"/>
      <c r="B52" s="275"/>
      <c r="C52" s="176"/>
      <c r="D52" s="156">
        <v>35</v>
      </c>
      <c r="E52" s="165" t="s">
        <v>327</v>
      </c>
      <c r="F52" s="198">
        <v>1.1900000000000001E-2</v>
      </c>
      <c r="G52" s="159">
        <f>'прил 2 СОГАЗ с 01.09.20'!C36+'прил 2 СОГАЗ с 01.09.20'!C37+'прил 2 СОГАЗ с 01.09.20'!C105+'прил 2 СОГАЗ с 01.09.20'!C106+'прил 2 СОГАЗ с 01.09.20'!D123</f>
        <v>4273809</v>
      </c>
      <c r="H52" s="159">
        <f>'прил 2 СОГАЗ с 01.09.20'!D36+'прил 2 СОГАЗ с 01.09.20'!D37+'прил 2 СОГАЗ с 01.09.20'!D105+'прил 2 СОГАЗ с 01.09.20'!D106+'прил 2 СОГАЗ с 01.09.20'!E123</f>
        <v>671308</v>
      </c>
      <c r="I52" s="159">
        <f>'прил 2 СОГАЗ с 01.09.20'!E36+'прил 2 СОГАЗ с 01.09.20'!E37+'прил 2 СОГАЗ с 01.09.20'!E105+'прил 2 СОГАЗ с 01.09.20'!E106+'прил 2 СОГАЗ с 01.09.20'!F123</f>
        <v>635990</v>
      </c>
      <c r="J52" s="159">
        <f>'прил 2 СОГАЗ с 01.09.20'!F36+'прил 2 СОГАЗ с 01.09.20'!F37+'прил 2 СОГАЗ с 01.09.20'!F105+'прил 2 СОГАЗ с 01.09.20'!F106+'прил 2 СОГАЗ с 01.09.20'!G123</f>
        <v>1489846</v>
      </c>
      <c r="K52" s="159">
        <f>'прил 2 СОГАЗ с 01.09.20'!G36+'прил 2 СОГАЗ с 01.09.20'!G37+'прил 2 СОГАЗ с 01.09.20'!G105+'прил 2 СОГАЗ с 01.09.20'!G106+'прил 2 СОГАЗ с 01.09.20'!H123</f>
        <v>1494257</v>
      </c>
    </row>
    <row r="53" spans="1:11" ht="36.75" thickBot="1" x14ac:dyDescent="0.35">
      <c r="A53" s="271"/>
      <c r="B53" s="275"/>
      <c r="C53" s="176"/>
      <c r="D53" s="156">
        <v>36</v>
      </c>
      <c r="E53" s="165" t="s">
        <v>328</v>
      </c>
      <c r="F53" s="198">
        <v>0.1125</v>
      </c>
      <c r="G53" s="159">
        <f>'прил 2 СОГАЗ с 01.09.20'!C120+'прил 2 СОГАЗ с 01.09.20'!C87+'прил 2 СОГАЗ с 01.09.20'!C77+'прил 2 СОГАЗ с 01.09.20'!C68+'прил 2 СОГАЗ с 01.09.20'!C43+'прил 2 СОГАЗ с 01.09.20'!C31+'прил 2 СОГАЗ с 01.09.20'!C23</f>
        <v>1789667</v>
      </c>
      <c r="H53" s="159">
        <f>'прил 2 СОГАЗ с 01.09.20'!D120+'прил 2 СОГАЗ с 01.09.20'!D87+'прил 2 СОГАЗ с 01.09.20'!D77+'прил 2 СОГАЗ с 01.09.20'!D68+'прил 2 СОГАЗ с 01.09.20'!D43+'прил 2 СОГАЗ с 01.09.20'!D31+'прил 2 СОГАЗ с 01.09.20'!D23</f>
        <v>103929</v>
      </c>
      <c r="I53" s="159">
        <f>'прил 2 СОГАЗ с 01.09.20'!E120+'прил 2 СОГАЗ с 01.09.20'!E87+'прил 2 СОГАЗ с 01.09.20'!E77+'прил 2 СОГАЗ с 01.09.20'!E68+'прил 2 СОГАЗ с 01.09.20'!E43+'прил 2 СОГАЗ с 01.09.20'!E31+'прил 2 СОГАЗ с 01.09.20'!E23</f>
        <v>42183</v>
      </c>
      <c r="J53" s="159">
        <f>'прил 2 СОГАЗ с 01.09.20'!F120+'прил 2 СОГАЗ с 01.09.20'!F87+'прил 2 СОГАЗ с 01.09.20'!F77+'прил 2 СОГАЗ с 01.09.20'!F68+'прил 2 СОГАЗ с 01.09.20'!F43+'прил 2 СОГАЗ с 01.09.20'!F31+'прил 2 СОГАЗ с 01.09.20'!F23</f>
        <v>821777</v>
      </c>
      <c r="K53" s="159">
        <f>'прил 2 СОГАЗ с 01.09.20'!G120+'прил 2 СОГАЗ с 01.09.20'!G87+'прил 2 СОГАЗ с 01.09.20'!G77+'прил 2 СОГАЗ с 01.09.20'!G68+'прил 2 СОГАЗ с 01.09.20'!G43+'прил 2 СОГАЗ с 01.09.20'!G31+'прил 2 СОГАЗ с 01.09.20'!G23</f>
        <v>821778</v>
      </c>
    </row>
    <row r="54" spans="1:11" ht="36.75" thickBot="1" x14ac:dyDescent="0.35">
      <c r="A54" s="271"/>
      <c r="B54" s="275"/>
      <c r="C54" s="176"/>
      <c r="D54" s="156">
        <v>37</v>
      </c>
      <c r="E54" s="165" t="s">
        <v>329</v>
      </c>
      <c r="F54" s="198">
        <v>4.7699999999999999E-2</v>
      </c>
      <c r="G54" s="159">
        <f>'прил 2 СОГАЗ с 01.09.20'!C24+'прил 2 СОГАЗ с 01.09.20'!C32+'прил 2 СОГАЗ с 01.09.20'!C44+'прил 2 СОГАЗ с 01.09.20'!C62+'прил 2 СОГАЗ с 01.09.20'!C78+'прил 2 СОГАЗ с 01.09.20'!C88+'прил 2 СОГАЗ с 01.09.20'!C121</f>
        <v>2453890</v>
      </c>
      <c r="H54" s="159">
        <f>'прил 2 СОГАЗ с 01.09.20'!D24+'прил 2 СОГАЗ с 01.09.20'!D32+'прил 2 СОГАЗ с 01.09.20'!D44+'прил 2 СОГАЗ с 01.09.20'!D62+'прил 2 СОГАЗ с 01.09.20'!D78+'прил 2 СОГАЗ с 01.09.20'!D88+'прил 2 СОГАЗ с 01.09.20'!D121</f>
        <v>614964</v>
      </c>
      <c r="I54" s="159">
        <f>'прил 2 СОГАЗ с 01.09.20'!E24+'прил 2 СОГАЗ с 01.09.20'!E32+'прил 2 СОГАЗ с 01.09.20'!E44+'прил 2 СОГАЗ с 01.09.20'!E62+'прил 2 СОГАЗ с 01.09.20'!E78+'прил 2 СОГАЗ с 01.09.20'!E88+'прил 2 СОГАЗ с 01.09.20'!E121</f>
        <v>396506</v>
      </c>
      <c r="J54" s="159">
        <f>'прил 2 СОГАЗ с 01.09.20'!F24+'прил 2 СОГАЗ с 01.09.20'!F32+'прил 2 СОГАЗ с 01.09.20'!F44+'прил 2 СОГАЗ с 01.09.20'!F62+'прил 2 СОГАЗ с 01.09.20'!F78+'прил 2 СОГАЗ с 01.09.20'!F88+'прил 2 СОГАЗ с 01.09.20'!F121</f>
        <v>714960</v>
      </c>
      <c r="K54" s="159">
        <f>'прил 2 СОГАЗ с 01.09.20'!G24+'прил 2 СОГАЗ с 01.09.20'!G32+'прил 2 СОГАЗ с 01.09.20'!G44+'прил 2 СОГАЗ с 01.09.20'!G62+'прил 2 СОГАЗ с 01.09.20'!G78+'прил 2 СОГАЗ с 01.09.20'!G88+'прил 2 СОГАЗ с 01.09.20'!G121</f>
        <v>727460</v>
      </c>
    </row>
    <row r="55" spans="1:11" ht="36.75" thickBot="1" x14ac:dyDescent="0.35">
      <c r="A55" s="271"/>
      <c r="B55" s="275"/>
      <c r="C55" s="176"/>
      <c r="D55" s="156">
        <v>38</v>
      </c>
      <c r="E55" s="165" t="s">
        <v>330</v>
      </c>
      <c r="F55" s="198"/>
      <c r="G55" s="159"/>
      <c r="H55" s="159"/>
      <c r="I55" s="159"/>
      <c r="J55" s="159"/>
      <c r="K55" s="159"/>
    </row>
    <row r="56" spans="1:11" ht="24.75" thickBot="1" x14ac:dyDescent="0.35">
      <c r="A56" s="272"/>
      <c r="B56" s="276"/>
      <c r="C56" s="178"/>
      <c r="D56" s="156">
        <v>39</v>
      </c>
      <c r="E56" s="165" t="s">
        <v>331</v>
      </c>
      <c r="F56" s="198">
        <v>5.0099999999999999E-2</v>
      </c>
      <c r="G56" s="159">
        <f>'прил 2 СОГАЗ с 01.09.20'!H122+'прил 2 СОГАЗ с 01.09.20'!H45+'прил 2 СОГАЗ с 01.09.20'!H25</f>
        <v>1811840</v>
      </c>
      <c r="H56" s="159">
        <f>'прил 2 СОГАЗ с 01.09.20'!I122+'прил 2 СОГАЗ с 01.09.20'!I45+'прил 2 СОГАЗ с 01.09.20'!I25</f>
        <v>451878</v>
      </c>
      <c r="I56" s="159">
        <f>'прил 2 СОГАЗ с 01.09.20'!J122+'прил 2 СОГАЗ с 01.09.20'!J45+'прил 2 СОГАЗ с 01.09.20'!J25</f>
        <v>274006</v>
      </c>
      <c r="J56" s="159">
        <f>'прил 2 СОГАЗ с 01.09.20'!K122+'прил 2 СОГАЗ с 01.09.20'!K45+'прил 2 СОГАЗ с 01.09.20'!K25</f>
        <v>542978</v>
      </c>
      <c r="K56" s="159">
        <f>'прил 2 СОГАЗ с 01.09.20'!L122+'прил 2 СОГАЗ с 01.09.20'!L45+'прил 2 СОГАЗ с 01.09.20'!L25</f>
        <v>542978</v>
      </c>
    </row>
    <row r="57" spans="1:11" ht="24.75" thickBot="1" x14ac:dyDescent="0.35">
      <c r="A57" s="294" t="s">
        <v>346</v>
      </c>
      <c r="B57" s="244"/>
      <c r="C57" s="245"/>
      <c r="D57" s="160">
        <v>40</v>
      </c>
      <c r="E57" s="165" t="s">
        <v>333</v>
      </c>
      <c r="F57" s="198">
        <v>0.17671000000000001</v>
      </c>
      <c r="G57" s="159">
        <f>'прил 2 СОГАЗ с 01.09.20'!DI137</f>
        <v>314196767</v>
      </c>
      <c r="H57" s="159">
        <f>'прил 2 СОГАЗ с 01.09.20'!DJ137</f>
        <v>75563391</v>
      </c>
      <c r="I57" s="159">
        <f>'прил 2 СОГАЗ с 01.09.20'!DK137</f>
        <v>63203475</v>
      </c>
      <c r="J57" s="159">
        <f>'прил 2 СОГАЗ с 01.09.20'!DL137</f>
        <v>87613343</v>
      </c>
      <c r="K57" s="159">
        <f>'прил 2 СОГАЗ с 01.09.20'!DM137</f>
        <v>87816558</v>
      </c>
    </row>
    <row r="58" spans="1:11" ht="21" thickBot="1" x14ac:dyDescent="0.35">
      <c r="A58" s="279" t="s">
        <v>334</v>
      </c>
      <c r="B58" s="261"/>
      <c r="C58" s="262"/>
      <c r="D58" s="156">
        <v>41</v>
      </c>
      <c r="E58" s="161" t="s">
        <v>321</v>
      </c>
      <c r="F58" s="198"/>
      <c r="G58" s="163"/>
      <c r="H58" s="163"/>
      <c r="I58" s="163"/>
      <c r="J58" s="163"/>
      <c r="K58" s="163"/>
    </row>
    <row r="59" spans="1:11" ht="24.75" thickBot="1" x14ac:dyDescent="0.35">
      <c r="A59" s="257" t="s">
        <v>335</v>
      </c>
      <c r="B59" s="258"/>
      <c r="C59" s="259"/>
      <c r="D59" s="160">
        <v>42</v>
      </c>
      <c r="E59" s="165" t="s">
        <v>333</v>
      </c>
      <c r="F59" s="198">
        <v>1.001E-2</v>
      </c>
      <c r="G59" s="179">
        <f>'прил 2 СОГАЗ с 01.09.20'!DI9+'прил 2 СОГАЗ с 01.09.20'!DI35+'прил 2 СОГАЗ с 01.09.20'!DI115</f>
        <v>69499082</v>
      </c>
      <c r="H59" s="179">
        <f>'прил 2 СОГАЗ с 01.09.20'!DJ9+'прил 2 СОГАЗ с 01.09.20'!DJ35+'прил 2 СОГАЗ с 01.09.20'!DJ115</f>
        <v>14527529</v>
      </c>
      <c r="I59" s="179">
        <f>'прил 2 СОГАЗ с 01.09.20'!DK9+'прил 2 СОГАЗ с 01.09.20'!DK35+'прил 2 СОГАЗ с 01.09.20'!DK115</f>
        <v>16843676</v>
      </c>
      <c r="J59" s="179">
        <f>'прил 2 СОГАЗ с 01.09.20'!DL9+'прил 2 СОГАЗ с 01.09.20'!DL35+'прил 2 СОГАЗ с 01.09.20'!DL115</f>
        <v>19063938</v>
      </c>
      <c r="K59" s="179">
        <f>'прил 2 СОГАЗ с 01.09.20'!DM9+'прил 2 СОГАЗ с 01.09.20'!DM35+'прил 2 СОГАЗ с 01.09.20'!DM115</f>
        <v>19063939</v>
      </c>
    </row>
    <row r="60" spans="1:11" ht="24.75" thickBot="1" x14ac:dyDescent="0.35">
      <c r="A60" s="257" t="s">
        <v>336</v>
      </c>
      <c r="B60" s="258"/>
      <c r="C60" s="259"/>
      <c r="D60" s="156">
        <v>43</v>
      </c>
      <c r="E60" s="165" t="s">
        <v>333</v>
      </c>
      <c r="F60" s="199"/>
      <c r="G60" s="180"/>
      <c r="H60" s="181"/>
      <c r="I60" s="181"/>
      <c r="J60" s="181"/>
      <c r="K60" s="182"/>
    </row>
    <row r="61" spans="1:11" ht="24.75" thickBot="1" x14ac:dyDescent="0.35">
      <c r="A61" s="257" t="s">
        <v>337</v>
      </c>
      <c r="B61" s="258"/>
      <c r="C61" s="259"/>
      <c r="D61" s="160">
        <v>44</v>
      </c>
      <c r="E61" s="165" t="s">
        <v>333</v>
      </c>
      <c r="F61" s="198">
        <v>4.5999999999999999E-3</v>
      </c>
      <c r="G61" s="159">
        <f>'прил 2 СОГАЗ с 01.09.20'!DI116+'прил 2 СОГАЗ с 01.09.20'!DI48+'прил 2 СОГАЗ с 01.09.20'!DI47</f>
        <v>8829883</v>
      </c>
      <c r="H61" s="159">
        <f>'прил 2 СОГАЗ с 01.09.20'!DJ116+'прил 2 СОГАЗ с 01.09.20'!DJ48+'прил 2 СОГАЗ с 01.09.20'!DJ47</f>
        <v>1362167</v>
      </c>
      <c r="I61" s="159">
        <f>'прил 2 СОГАЗ с 01.09.20'!DK116+'прил 2 СОГАЗ с 01.09.20'!DK48+'прил 2 СОГАЗ с 01.09.20'!DK47</f>
        <v>365097</v>
      </c>
      <c r="J61" s="159">
        <f>'прил 2 СОГАЗ с 01.09.20'!DL116+'прил 2 СОГАЗ с 01.09.20'!DL48+'прил 2 СОГАЗ с 01.09.20'!DL47</f>
        <v>3692264</v>
      </c>
      <c r="K61" s="159">
        <f>'прил 2 СОГАЗ с 01.09.20'!DM116+'прил 2 СОГАЗ с 01.09.20'!DM48+'прил 2 СОГАЗ с 01.09.20'!DM47</f>
        <v>3410355</v>
      </c>
    </row>
    <row r="62" spans="1:11" ht="21" thickBot="1" x14ac:dyDescent="0.35">
      <c r="A62" s="277" t="s">
        <v>347</v>
      </c>
      <c r="B62" s="283"/>
      <c r="C62" s="284"/>
      <c r="D62" s="156">
        <v>45</v>
      </c>
      <c r="E62" s="165" t="s">
        <v>339</v>
      </c>
      <c r="F62" s="198">
        <v>6.2960000000000002E-2</v>
      </c>
      <c r="G62" s="159">
        <f>'прил 2 СОГАЗ с 01.09.20'!DS135</f>
        <v>70782849.129999995</v>
      </c>
      <c r="H62" s="159">
        <f>'прил 2 СОГАЗ с 01.09.20'!DT135</f>
        <v>16337339</v>
      </c>
      <c r="I62" s="159">
        <f>'прил 2 СОГАЗ с 01.09.20'!DU135</f>
        <v>13504054.469999999</v>
      </c>
      <c r="J62" s="159">
        <f>'прил 2 СОГАЗ с 01.09.20'!DV135</f>
        <v>18652666.66</v>
      </c>
      <c r="K62" s="159">
        <f>'прил 2 СОГАЗ с 01.09.20'!DW135</f>
        <v>22288789</v>
      </c>
    </row>
    <row r="63" spans="1:11" ht="21" thickBot="1" x14ac:dyDescent="0.35">
      <c r="A63" s="257" t="s">
        <v>335</v>
      </c>
      <c r="B63" s="295"/>
      <c r="C63" s="296"/>
      <c r="D63" s="160">
        <v>46</v>
      </c>
      <c r="E63" s="165" t="s">
        <v>339</v>
      </c>
      <c r="F63" s="198">
        <v>6.4409999999999997E-3</v>
      </c>
      <c r="G63" s="159">
        <f>'прил 2 СОГАЗ с 01.09.20'!DS9+'прил 2 СОГАЗ с 01.09.20'!DS35+'прил 2 СОГАЗ с 01.09.20'!DS115</f>
        <v>34210988</v>
      </c>
      <c r="H63" s="159">
        <f>'прил 2 СОГАЗ с 01.09.20'!DT9+'прил 2 СОГАЗ с 01.09.20'!DT35+'прил 2 СОГАЗ с 01.09.20'!DT115</f>
        <v>8513555</v>
      </c>
      <c r="I63" s="159">
        <f>'прил 2 СОГАЗ с 01.09.20'!DU9+'прил 2 СОГАЗ с 01.09.20'!DU35+'прил 2 СОГАЗ с 01.09.20'!DU115</f>
        <v>8501877</v>
      </c>
      <c r="J63" s="159">
        <f>'прил 2 СОГАЗ с 01.09.20'!DV9+'прил 2 СОГАЗ с 01.09.20'!DV35+'прил 2 СОГАЗ с 01.09.20'!DV115</f>
        <v>8599778</v>
      </c>
      <c r="K63" s="159">
        <f>'прил 2 СОГАЗ с 01.09.20'!DW9+'прил 2 СОГАЗ с 01.09.20'!DW35+'прил 2 СОГАЗ с 01.09.20'!DW115</f>
        <v>8595778</v>
      </c>
    </row>
    <row r="64" spans="1:11" ht="21" thickBot="1" x14ac:dyDescent="0.35">
      <c r="A64" s="257" t="s">
        <v>340</v>
      </c>
      <c r="B64" s="297"/>
      <c r="C64" s="298"/>
      <c r="D64" s="156">
        <v>47</v>
      </c>
      <c r="E64" s="165" t="s">
        <v>348</v>
      </c>
      <c r="F64" s="162"/>
      <c r="G64" s="183"/>
      <c r="H64" s="183"/>
      <c r="I64" s="183"/>
      <c r="J64" s="183"/>
      <c r="K64" s="183"/>
    </row>
    <row r="65" spans="1:11" ht="46.5" customHeight="1" thickBot="1" x14ac:dyDescent="0.35">
      <c r="A65" s="263" t="s">
        <v>349</v>
      </c>
      <c r="B65" s="264"/>
      <c r="C65" s="265"/>
      <c r="D65" s="160">
        <v>48</v>
      </c>
      <c r="E65" s="184"/>
      <c r="F65" s="185"/>
      <c r="G65" s="186"/>
      <c r="H65" s="186"/>
      <c r="I65" s="186"/>
      <c r="J65" s="186"/>
      <c r="K65" s="186"/>
    </row>
    <row r="66" spans="1:11" ht="21" thickBot="1" x14ac:dyDescent="0.35">
      <c r="A66" s="277" t="s">
        <v>344</v>
      </c>
      <c r="B66" s="283"/>
      <c r="C66" s="284"/>
      <c r="D66" s="156">
        <v>49</v>
      </c>
      <c r="E66" s="165" t="s">
        <v>314</v>
      </c>
      <c r="F66" s="185"/>
      <c r="G66" s="186"/>
      <c r="H66" s="186"/>
      <c r="I66" s="186"/>
      <c r="J66" s="186"/>
      <c r="K66" s="186"/>
    </row>
    <row r="67" spans="1:11" ht="41.25" customHeight="1" thickBot="1" x14ac:dyDescent="0.35">
      <c r="A67" s="291" t="s">
        <v>350</v>
      </c>
      <c r="B67" s="292"/>
      <c r="C67" s="293"/>
      <c r="D67" s="160">
        <v>50</v>
      </c>
      <c r="E67" s="165" t="s">
        <v>351</v>
      </c>
      <c r="F67" s="185"/>
      <c r="G67" s="172"/>
      <c r="H67" s="172"/>
      <c r="I67" s="172"/>
      <c r="J67" s="172"/>
      <c r="K67" s="172"/>
    </row>
    <row r="68" spans="1:11" ht="41.25" customHeight="1" thickBot="1" x14ac:dyDescent="0.35">
      <c r="A68" s="299"/>
      <c r="B68" s="241"/>
      <c r="C68" s="242"/>
      <c r="D68" s="156">
        <v>51</v>
      </c>
      <c r="E68" s="165" t="s">
        <v>323</v>
      </c>
      <c r="F68" s="185"/>
      <c r="G68" s="172"/>
      <c r="H68" s="172"/>
      <c r="I68" s="172"/>
      <c r="J68" s="172"/>
      <c r="K68" s="172"/>
    </row>
    <row r="69" spans="1:11" ht="30" customHeight="1" thickBot="1" x14ac:dyDescent="0.35">
      <c r="A69" s="294"/>
      <c r="B69" s="244"/>
      <c r="C69" s="245"/>
      <c r="D69" s="160">
        <v>52</v>
      </c>
      <c r="E69" s="165" t="s">
        <v>325</v>
      </c>
      <c r="F69" s="185"/>
      <c r="G69" s="172"/>
      <c r="H69" s="172"/>
      <c r="I69" s="172"/>
      <c r="J69" s="172"/>
      <c r="K69" s="172"/>
    </row>
    <row r="70" spans="1:11" ht="27.75" customHeight="1" thickBot="1" x14ac:dyDescent="0.35">
      <c r="A70" s="277" t="s">
        <v>346</v>
      </c>
      <c r="B70" s="283"/>
      <c r="C70" s="284"/>
      <c r="D70" s="156">
        <v>53</v>
      </c>
      <c r="E70" s="165" t="s">
        <v>333</v>
      </c>
      <c r="F70" s="185"/>
      <c r="G70" s="172"/>
      <c r="H70" s="172"/>
      <c r="I70" s="172"/>
      <c r="J70" s="172"/>
      <c r="K70" s="172"/>
    </row>
    <row r="71" spans="1:11" ht="27.75" customHeight="1" thickBot="1" x14ac:dyDescent="0.35">
      <c r="A71" s="187" t="s">
        <v>336</v>
      </c>
      <c r="B71" s="188"/>
      <c r="C71" s="189"/>
      <c r="D71" s="160">
        <v>54</v>
      </c>
      <c r="E71" s="165" t="s">
        <v>333</v>
      </c>
      <c r="F71" s="185"/>
      <c r="G71" s="172"/>
      <c r="H71" s="172"/>
      <c r="I71" s="172"/>
      <c r="J71" s="172"/>
      <c r="K71" s="172"/>
    </row>
    <row r="72" spans="1:11" ht="27.75" customHeight="1" thickBot="1" x14ac:dyDescent="0.35">
      <c r="A72" s="257" t="s">
        <v>337</v>
      </c>
      <c r="B72" s="258"/>
      <c r="C72" s="259"/>
      <c r="D72" s="156">
        <v>55</v>
      </c>
      <c r="E72" s="165" t="s">
        <v>333</v>
      </c>
      <c r="F72" s="185"/>
      <c r="G72" s="172"/>
      <c r="H72" s="172"/>
      <c r="I72" s="172"/>
      <c r="J72" s="172"/>
      <c r="K72" s="172"/>
    </row>
    <row r="73" spans="1:11" ht="21" thickBot="1" x14ac:dyDescent="0.35">
      <c r="A73" s="277" t="s">
        <v>352</v>
      </c>
      <c r="B73" s="283"/>
      <c r="C73" s="284"/>
      <c r="D73" s="160">
        <v>56</v>
      </c>
      <c r="E73" s="165" t="s">
        <v>339</v>
      </c>
      <c r="F73" s="185"/>
      <c r="G73" s="172"/>
      <c r="H73" s="172"/>
      <c r="I73" s="172"/>
      <c r="J73" s="172"/>
      <c r="K73" s="172"/>
    </row>
    <row r="74" spans="1:11" ht="36.75" customHeight="1" thickBot="1" x14ac:dyDescent="0.35">
      <c r="A74" s="277" t="s">
        <v>353</v>
      </c>
      <c r="B74" s="283"/>
      <c r="C74" s="284"/>
      <c r="D74" s="156">
        <v>57</v>
      </c>
      <c r="E74" s="184"/>
      <c r="F74" s="185"/>
      <c r="G74" s="172"/>
      <c r="H74" s="172"/>
      <c r="I74" s="172"/>
      <c r="J74" s="172"/>
      <c r="K74" s="172"/>
    </row>
    <row r="75" spans="1:11" ht="21" thickBot="1" x14ac:dyDescent="0.35">
      <c r="A75" s="277" t="s">
        <v>344</v>
      </c>
      <c r="B75" s="283"/>
      <c r="C75" s="284"/>
      <c r="D75" s="160">
        <v>58</v>
      </c>
      <c r="E75" s="165" t="s">
        <v>314</v>
      </c>
      <c r="F75" s="185"/>
      <c r="G75" s="172"/>
      <c r="H75" s="172"/>
      <c r="I75" s="172"/>
      <c r="J75" s="172"/>
      <c r="K75" s="172"/>
    </row>
    <row r="76" spans="1:11" ht="45.75" customHeight="1" thickBot="1" x14ac:dyDescent="0.35">
      <c r="A76" s="291" t="s">
        <v>350</v>
      </c>
      <c r="B76" s="292"/>
      <c r="C76" s="293"/>
      <c r="D76" s="156">
        <v>59</v>
      </c>
      <c r="E76" s="165" t="s">
        <v>351</v>
      </c>
      <c r="F76" s="185"/>
      <c r="G76" s="172"/>
      <c r="H76" s="172"/>
      <c r="I76" s="172"/>
      <c r="J76" s="172"/>
      <c r="K76" s="172"/>
    </row>
    <row r="77" spans="1:11" ht="42.75" customHeight="1" thickBot="1" x14ac:dyDescent="0.35">
      <c r="A77" s="299"/>
      <c r="B77" s="241"/>
      <c r="C77" s="242"/>
      <c r="D77" s="160">
        <v>60</v>
      </c>
      <c r="E77" s="165" t="s">
        <v>323</v>
      </c>
      <c r="F77" s="185"/>
      <c r="G77" s="172"/>
      <c r="H77" s="172"/>
      <c r="I77" s="172"/>
      <c r="J77" s="172"/>
      <c r="K77" s="172"/>
    </row>
    <row r="78" spans="1:11" ht="26.25" customHeight="1" thickBot="1" x14ac:dyDescent="0.35">
      <c r="A78" s="294"/>
      <c r="B78" s="244"/>
      <c r="C78" s="245"/>
      <c r="D78" s="156">
        <v>61</v>
      </c>
      <c r="E78" s="165" t="s">
        <v>325</v>
      </c>
      <c r="F78" s="185"/>
      <c r="G78" s="172"/>
      <c r="H78" s="172"/>
      <c r="I78" s="172"/>
      <c r="J78" s="172"/>
      <c r="K78" s="172"/>
    </row>
    <row r="79" spans="1:11" ht="26.25" customHeight="1" thickBot="1" x14ac:dyDescent="0.35">
      <c r="A79" s="277" t="s">
        <v>346</v>
      </c>
      <c r="B79" s="283"/>
      <c r="C79" s="284"/>
      <c r="D79" s="160">
        <v>62</v>
      </c>
      <c r="E79" s="165" t="s">
        <v>333</v>
      </c>
      <c r="F79" s="185"/>
      <c r="G79" s="172"/>
      <c r="H79" s="172"/>
      <c r="I79" s="172"/>
      <c r="J79" s="172"/>
      <c r="K79" s="172"/>
    </row>
    <row r="80" spans="1:11" ht="21" thickBot="1" x14ac:dyDescent="0.35">
      <c r="A80" s="257" t="s">
        <v>335</v>
      </c>
      <c r="B80" s="295"/>
      <c r="C80" s="296"/>
      <c r="D80" s="156">
        <v>63</v>
      </c>
      <c r="E80" s="165" t="s">
        <v>342</v>
      </c>
      <c r="F80" s="185"/>
      <c r="G80" s="172"/>
      <c r="H80" s="172"/>
      <c r="I80" s="172"/>
      <c r="J80" s="172"/>
      <c r="K80" s="172"/>
    </row>
    <row r="81" spans="1:11" ht="24.75" thickBot="1" x14ac:dyDescent="0.35">
      <c r="A81" s="301" t="s">
        <v>336</v>
      </c>
      <c r="B81" s="302"/>
      <c r="C81" s="303"/>
      <c r="D81" s="160">
        <v>64</v>
      </c>
      <c r="E81" s="165" t="s">
        <v>333</v>
      </c>
      <c r="F81" s="185"/>
      <c r="G81" s="172"/>
      <c r="H81" s="172"/>
      <c r="I81" s="172"/>
      <c r="J81" s="172"/>
      <c r="K81" s="172"/>
    </row>
    <row r="82" spans="1:11" ht="24.75" thickBot="1" x14ac:dyDescent="0.35">
      <c r="A82" s="257" t="s">
        <v>337</v>
      </c>
      <c r="B82" s="258"/>
      <c r="C82" s="259"/>
      <c r="D82" s="156">
        <v>65</v>
      </c>
      <c r="E82" s="165" t="s">
        <v>333</v>
      </c>
      <c r="F82" s="185"/>
      <c r="G82" s="172"/>
      <c r="H82" s="172"/>
      <c r="I82" s="172"/>
      <c r="J82" s="172"/>
      <c r="K82" s="172"/>
    </row>
    <row r="83" spans="1:11" ht="21" thickBot="1" x14ac:dyDescent="0.35">
      <c r="A83" s="277" t="s">
        <v>352</v>
      </c>
      <c r="B83" s="283"/>
      <c r="C83" s="284"/>
      <c r="D83" s="160">
        <v>66</v>
      </c>
      <c r="E83" s="165" t="s">
        <v>339</v>
      </c>
      <c r="F83" s="185"/>
      <c r="G83" s="172"/>
      <c r="H83" s="172"/>
      <c r="I83" s="172"/>
      <c r="J83" s="172"/>
      <c r="K83" s="172"/>
    </row>
    <row r="84" spans="1:11" ht="21" thickBot="1" x14ac:dyDescent="0.35">
      <c r="A84" s="257" t="s">
        <v>335</v>
      </c>
      <c r="B84" s="295"/>
      <c r="C84" s="296"/>
      <c r="D84" s="156">
        <v>67</v>
      </c>
      <c r="E84" s="165" t="s">
        <v>339</v>
      </c>
      <c r="F84" s="185"/>
      <c r="G84" s="172"/>
      <c r="H84" s="172"/>
      <c r="I84" s="172"/>
      <c r="J84" s="172"/>
      <c r="K84" s="172"/>
    </row>
    <row r="85" spans="1:11" ht="21" thickBot="1" x14ac:dyDescent="0.35">
      <c r="A85" s="257" t="s">
        <v>340</v>
      </c>
      <c r="B85" s="297"/>
      <c r="C85" s="298"/>
      <c r="D85" s="160">
        <v>68</v>
      </c>
      <c r="E85" s="165" t="s">
        <v>339</v>
      </c>
      <c r="F85" s="185"/>
      <c r="G85" s="172"/>
      <c r="H85" s="172"/>
      <c r="I85" s="172"/>
      <c r="J85" s="172"/>
      <c r="K85" s="172"/>
    </row>
    <row r="86" spans="1:11" ht="21" thickBot="1" x14ac:dyDescent="0.35">
      <c r="A86" s="277" t="s">
        <v>354</v>
      </c>
      <c r="B86" s="283"/>
      <c r="C86" s="284"/>
      <c r="D86" s="156">
        <v>69</v>
      </c>
      <c r="E86" s="165" t="s">
        <v>342</v>
      </c>
      <c r="F86" s="185"/>
      <c r="G86" s="172"/>
      <c r="H86" s="172"/>
      <c r="I86" s="172"/>
      <c r="J86" s="172"/>
      <c r="K86" s="172"/>
    </row>
    <row r="87" spans="1:11" x14ac:dyDescent="0.3">
      <c r="A87" s="300" t="s">
        <v>355</v>
      </c>
      <c r="B87" s="300"/>
      <c r="C87" s="300"/>
      <c r="D87" s="300"/>
      <c r="E87" s="300"/>
      <c r="F87" s="300"/>
      <c r="G87" s="300"/>
      <c r="H87" s="300"/>
      <c r="I87" s="300"/>
      <c r="J87" s="300"/>
      <c r="K87" s="300"/>
    </row>
    <row r="88" spans="1:11" x14ac:dyDescent="0.3">
      <c r="D88" s="190"/>
      <c r="E88" s="190"/>
      <c r="F88" s="190"/>
      <c r="G88" s="190"/>
      <c r="H88" s="190"/>
      <c r="I88" s="190"/>
      <c r="J88" s="190"/>
      <c r="K88" s="190"/>
    </row>
    <row r="89" spans="1:11" x14ac:dyDescent="0.3">
      <c r="D89" s="190"/>
      <c r="E89" s="190"/>
      <c r="F89" s="190"/>
      <c r="G89" s="190"/>
      <c r="H89" s="190"/>
      <c r="I89" s="190"/>
      <c r="J89" s="190"/>
      <c r="K89" s="190"/>
    </row>
    <row r="97" spans="1:4" x14ac:dyDescent="0.3">
      <c r="A97" s="142"/>
      <c r="B97" s="142"/>
      <c r="C97" s="142"/>
      <c r="D97" s="142"/>
    </row>
    <row r="98" spans="1:4" x14ac:dyDescent="0.3">
      <c r="A98" s="142"/>
      <c r="B98" s="142"/>
      <c r="C98" s="142"/>
      <c r="D98" s="142"/>
    </row>
    <row r="99" spans="1:4" x14ac:dyDescent="0.3">
      <c r="A99" s="142"/>
      <c r="B99" s="142"/>
      <c r="C99" s="142"/>
      <c r="D99" s="142"/>
    </row>
    <row r="100" spans="1:4" x14ac:dyDescent="0.3">
      <c r="A100" s="142"/>
      <c r="B100" s="142"/>
      <c r="C100" s="142"/>
      <c r="D100" s="142"/>
    </row>
    <row r="101" spans="1:4" x14ac:dyDescent="0.3">
      <c r="A101" s="142"/>
      <c r="B101" s="142"/>
      <c r="C101" s="142"/>
      <c r="D101" s="142"/>
    </row>
    <row r="102" spans="1:4" x14ac:dyDescent="0.3">
      <c r="A102" s="142"/>
      <c r="B102" s="142"/>
      <c r="C102" s="142"/>
      <c r="D102" s="142"/>
    </row>
    <row r="103" spans="1:4" x14ac:dyDescent="0.3">
      <c r="A103" s="142"/>
      <c r="B103" s="142"/>
      <c r="C103" s="142"/>
      <c r="D103" s="142"/>
    </row>
    <row r="104" spans="1:4" x14ac:dyDescent="0.3">
      <c r="A104" s="142"/>
      <c r="B104" s="142"/>
      <c r="C104" s="142"/>
      <c r="D104" s="142"/>
    </row>
    <row r="105" spans="1:4" x14ac:dyDescent="0.3">
      <c r="A105" s="142"/>
      <c r="B105" s="142"/>
      <c r="C105" s="142"/>
      <c r="D105" s="142"/>
    </row>
    <row r="106" spans="1:4" x14ac:dyDescent="0.3">
      <c r="A106" s="142"/>
      <c r="B106" s="142"/>
      <c r="C106" s="142"/>
      <c r="D106" s="142"/>
    </row>
    <row r="107" spans="1:4" x14ac:dyDescent="0.3">
      <c r="A107" s="142"/>
      <c r="B107" s="142"/>
      <c r="C107" s="142"/>
      <c r="D107" s="142"/>
    </row>
    <row r="108" spans="1:4" x14ac:dyDescent="0.3">
      <c r="A108" s="142"/>
      <c r="B108" s="142"/>
      <c r="C108" s="142"/>
      <c r="D108" s="142"/>
    </row>
    <row r="109" spans="1:4" x14ac:dyDescent="0.3">
      <c r="A109" s="142"/>
      <c r="B109" s="142"/>
      <c r="C109" s="142"/>
      <c r="D109" s="142"/>
    </row>
    <row r="110" spans="1:4" x14ac:dyDescent="0.3">
      <c r="A110" s="142"/>
      <c r="B110" s="142"/>
      <c r="C110" s="142"/>
      <c r="D110" s="142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  <pageSetup paperSize="9" scale="2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2 СОГАЗ с 01.09.20</vt:lpstr>
      <vt:lpstr>прил 1 СОГАЗ с 01.09.20</vt:lpstr>
      <vt:lpstr>'прил 2 СОГАЗ с 01.09.20'!Заголовки_для_печати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2020-10-01T02:44:24Z</cp:lastPrinted>
  <dcterms:created xsi:type="dcterms:W3CDTF">2014-02-21T00:13:22Z</dcterms:created>
  <dcterms:modified xsi:type="dcterms:W3CDTF">2020-10-01T02:44:28Z</dcterms:modified>
</cp:coreProperties>
</file>